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12-FUNDING INITIATIVES 5000-5099\Essential Worker Income Support Program\"/>
    </mc:Choice>
  </mc:AlternateContent>
  <workbookProtection workbookPassword="CE28" lockStructure="1"/>
  <bookViews>
    <workbookView xWindow="0" yWindow="0" windowWidth="25200" windowHeight="11850" firstSheet="1" activeTab="1"/>
  </bookViews>
  <sheets>
    <sheet name="LIST" sheetId="2" state="hidden" r:id="rId1"/>
    <sheet name="Employee Summary" sheetId="15" r:id="rId2"/>
    <sheet name="Payment Summary" sheetId="14" state="hidden" r:id="rId3"/>
    <sheet name="Advance Period 1" sheetId="12" r:id="rId4"/>
    <sheet name="Advance Period 2" sheetId="13" r:id="rId5"/>
    <sheet name="Period One" sheetId="1" r:id="rId6"/>
    <sheet name="Period Two" sheetId="5" r:id="rId7"/>
    <sheet name="Period Three" sheetId="6" r:id="rId8"/>
    <sheet name="Period Four" sheetId="7" r:id="rId9"/>
    <sheet name="Period Five" sheetId="8" r:id="rId10"/>
    <sheet name="Period Six" sheetId="9" r:id="rId11"/>
    <sheet name="Period Seven" sheetId="10" r:id="rId12"/>
    <sheet name="Period Eight" sheetId="11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13" i="1" l="1"/>
  <c r="D13" i="1"/>
  <c r="F13" i="1"/>
  <c r="A14" i="1"/>
  <c r="D14" i="1"/>
  <c r="F14" i="1"/>
  <c r="A15" i="1"/>
  <c r="D15" i="1"/>
  <c r="F15" i="1"/>
  <c r="A16" i="1"/>
  <c r="D16" i="1"/>
  <c r="F16" i="1"/>
  <c r="A17" i="1"/>
  <c r="D17" i="1"/>
  <c r="F17" i="1"/>
  <c r="H30" i="14" l="1"/>
  <c r="H25" i="14"/>
  <c r="H20" i="14"/>
  <c r="H15" i="14"/>
  <c r="B3" i="14"/>
  <c r="A1" i="15" s="1"/>
  <c r="B9" i="14"/>
  <c r="C9" i="14"/>
  <c r="E9" i="14"/>
  <c r="F9" i="14" s="1"/>
  <c r="B10" i="14"/>
  <c r="C10" i="14"/>
  <c r="E10" i="14"/>
  <c r="F10" i="14" s="1"/>
  <c r="F11" i="14" l="1"/>
  <c r="I10" i="14" s="1"/>
  <c r="I32" i="14" s="1"/>
  <c r="E11" i="14"/>
  <c r="A14" i="5" l="1"/>
  <c r="A15" i="5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A16" i="5"/>
  <c r="A17" i="5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B14" i="13" l="1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C15" i="5" l="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N5" i="15" l="1"/>
  <c r="P5" i="15"/>
  <c r="N6" i="15"/>
  <c r="P6" i="15"/>
  <c r="N7" i="15"/>
  <c r="P7" i="15"/>
  <c r="N8" i="15"/>
  <c r="P8" i="15"/>
  <c r="N9" i="15"/>
  <c r="P9" i="15"/>
  <c r="N10" i="15"/>
  <c r="P10" i="15"/>
  <c r="N11" i="15"/>
  <c r="P11" i="15"/>
  <c r="N12" i="15"/>
  <c r="P12" i="15"/>
  <c r="N13" i="15"/>
  <c r="P13" i="15"/>
  <c r="N14" i="15"/>
  <c r="P14" i="15"/>
  <c r="N15" i="15"/>
  <c r="P15" i="15"/>
  <c r="N16" i="15"/>
  <c r="P16" i="15"/>
  <c r="N17" i="15"/>
  <c r="P17" i="15"/>
  <c r="N18" i="15"/>
  <c r="P18" i="15"/>
  <c r="N19" i="15"/>
  <c r="P19" i="15"/>
  <c r="N20" i="15"/>
  <c r="P20" i="15"/>
  <c r="N21" i="15"/>
  <c r="P21" i="15"/>
  <c r="N22" i="15"/>
  <c r="P22" i="15"/>
  <c r="N23" i="15"/>
  <c r="P23" i="15"/>
  <c r="N24" i="15"/>
  <c r="P24" i="15"/>
  <c r="N25" i="15"/>
  <c r="P25" i="15"/>
  <c r="N26" i="15"/>
  <c r="P26" i="15"/>
  <c r="N27" i="15"/>
  <c r="P27" i="15"/>
  <c r="N28" i="15"/>
  <c r="P28" i="15"/>
  <c r="N29" i="15"/>
  <c r="P29" i="15"/>
  <c r="N30" i="15"/>
  <c r="P30" i="15"/>
  <c r="N31" i="15"/>
  <c r="P31" i="15"/>
  <c r="N32" i="15"/>
  <c r="P32" i="15"/>
  <c r="N33" i="15"/>
  <c r="P33" i="15"/>
  <c r="N34" i="15"/>
  <c r="P34" i="15"/>
  <c r="N35" i="15"/>
  <c r="P35" i="15"/>
  <c r="N36" i="15"/>
  <c r="P36" i="15"/>
  <c r="N37" i="15"/>
  <c r="P37" i="15"/>
  <c r="N38" i="15"/>
  <c r="P38" i="15"/>
  <c r="N39" i="15"/>
  <c r="P39" i="15"/>
  <c r="N40" i="15"/>
  <c r="P40" i="15"/>
  <c r="N41" i="15"/>
  <c r="P41" i="15"/>
  <c r="N42" i="15"/>
  <c r="P42" i="15"/>
  <c r="N43" i="15"/>
  <c r="P43" i="15"/>
  <c r="N44" i="15"/>
  <c r="P44" i="15"/>
  <c r="N45" i="15"/>
  <c r="P45" i="15"/>
  <c r="N46" i="15"/>
  <c r="P46" i="15"/>
  <c r="N47" i="15"/>
  <c r="P47" i="15"/>
  <c r="N48" i="15"/>
  <c r="P48" i="15"/>
  <c r="N49" i="15"/>
  <c r="P49" i="15"/>
  <c r="N50" i="15"/>
  <c r="P50" i="15"/>
  <c r="N51" i="15"/>
  <c r="P51" i="15"/>
  <c r="N52" i="15"/>
  <c r="P52" i="15"/>
  <c r="N53" i="15"/>
  <c r="P53" i="15"/>
  <c r="N54" i="15"/>
  <c r="P54" i="15"/>
  <c r="N55" i="15"/>
  <c r="P55" i="15"/>
  <c r="N56" i="15"/>
  <c r="P56" i="15"/>
  <c r="N57" i="15"/>
  <c r="P57" i="15"/>
  <c r="N58" i="15"/>
  <c r="P58" i="15"/>
  <c r="N59" i="15"/>
  <c r="P59" i="15"/>
  <c r="N60" i="15"/>
  <c r="P60" i="15"/>
  <c r="N61" i="15"/>
  <c r="P61" i="15"/>
  <c r="N62" i="15"/>
  <c r="P62" i="15"/>
  <c r="N63" i="15"/>
  <c r="P63" i="15"/>
  <c r="N64" i="15"/>
  <c r="P64" i="15"/>
  <c r="N65" i="15"/>
  <c r="P65" i="15"/>
  <c r="N66" i="15"/>
  <c r="P66" i="15"/>
  <c r="N67" i="15"/>
  <c r="P67" i="15"/>
  <c r="N68" i="15"/>
  <c r="P68" i="15"/>
  <c r="N69" i="15"/>
  <c r="P69" i="15"/>
  <c r="N70" i="15"/>
  <c r="P70" i="15"/>
  <c r="N71" i="15"/>
  <c r="P71" i="15"/>
  <c r="N72" i="15"/>
  <c r="P72" i="15"/>
  <c r="N73" i="15"/>
  <c r="P73" i="15"/>
  <c r="N74" i="15"/>
  <c r="P74" i="15"/>
  <c r="N75" i="15"/>
  <c r="P75" i="15"/>
  <c r="N76" i="15"/>
  <c r="P76" i="15"/>
  <c r="N77" i="15"/>
  <c r="P77" i="15"/>
  <c r="N78" i="15"/>
  <c r="P78" i="15"/>
  <c r="N79" i="15"/>
  <c r="P79" i="15"/>
  <c r="N80" i="15"/>
  <c r="P80" i="15"/>
  <c r="N81" i="15"/>
  <c r="P81" i="15"/>
  <c r="N82" i="15"/>
  <c r="P82" i="15"/>
  <c r="N83" i="15"/>
  <c r="P83" i="15"/>
  <c r="N84" i="15"/>
  <c r="P84" i="15"/>
  <c r="N85" i="15"/>
  <c r="P85" i="15"/>
  <c r="N86" i="15"/>
  <c r="P86" i="15"/>
  <c r="N87" i="15"/>
  <c r="P87" i="15"/>
  <c r="N88" i="15"/>
  <c r="P88" i="15"/>
  <c r="N89" i="15"/>
  <c r="P89" i="15"/>
  <c r="N90" i="15"/>
  <c r="P90" i="15"/>
  <c r="N91" i="15"/>
  <c r="P91" i="15"/>
  <c r="N92" i="15"/>
  <c r="P92" i="15"/>
  <c r="N93" i="15"/>
  <c r="P93" i="15"/>
  <c r="N94" i="15"/>
  <c r="P94" i="15"/>
  <c r="N95" i="15"/>
  <c r="P95" i="15"/>
  <c r="N96" i="15"/>
  <c r="P96" i="15"/>
  <c r="N97" i="15"/>
  <c r="P97" i="15"/>
  <c r="N98" i="15"/>
  <c r="P98" i="15"/>
  <c r="N99" i="15"/>
  <c r="P99" i="15"/>
  <c r="N100" i="15"/>
  <c r="P100" i="15"/>
  <c r="N101" i="15"/>
  <c r="P101" i="15"/>
  <c r="N102" i="15"/>
  <c r="P102" i="15"/>
  <c r="N103" i="15"/>
  <c r="P103" i="15"/>
  <c r="P4" i="15"/>
  <c r="P104" i="15" s="1"/>
  <c r="N4" i="15"/>
  <c r="N104" i="15" s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4" i="15"/>
  <c r="B97" i="15"/>
  <c r="B98" i="15"/>
  <c r="B99" i="15"/>
  <c r="B100" i="15"/>
  <c r="B101" i="15"/>
  <c r="B102" i="15"/>
  <c r="B103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4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" i="15"/>
  <c r="B2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" i="15"/>
  <c r="L104" i="15" l="1"/>
  <c r="J104" i="15"/>
  <c r="B104" i="15"/>
  <c r="H104" i="15"/>
  <c r="F104" i="15"/>
  <c r="D104" i="15"/>
  <c r="R104" i="15"/>
  <c r="L78" i="1"/>
  <c r="M78" i="1" s="1"/>
  <c r="C69" i="15" s="1"/>
  <c r="L79" i="1"/>
  <c r="M79" i="1" s="1"/>
  <c r="C70" i="15" s="1"/>
  <c r="L80" i="1"/>
  <c r="M80" i="1" s="1"/>
  <c r="C71" i="15" s="1"/>
  <c r="L81" i="1"/>
  <c r="M81" i="1" s="1"/>
  <c r="C72" i="15" s="1"/>
  <c r="L82" i="1"/>
  <c r="M82" i="1" s="1"/>
  <c r="C73" i="15" s="1"/>
  <c r="L83" i="1"/>
  <c r="M83" i="1" s="1"/>
  <c r="C74" i="15" s="1"/>
  <c r="L84" i="1"/>
  <c r="M84" i="1" s="1"/>
  <c r="C75" i="15" s="1"/>
  <c r="L85" i="1"/>
  <c r="M85" i="1" s="1"/>
  <c r="C76" i="15" s="1"/>
  <c r="L86" i="1"/>
  <c r="M86" i="1" s="1"/>
  <c r="C77" i="15" s="1"/>
  <c r="L87" i="1"/>
  <c r="M87" i="1" s="1"/>
  <c r="C78" i="15" s="1"/>
  <c r="L88" i="1"/>
  <c r="M88" i="1" s="1"/>
  <c r="C79" i="15" s="1"/>
  <c r="L89" i="1"/>
  <c r="M89" i="1" s="1"/>
  <c r="C80" i="15" s="1"/>
  <c r="L90" i="1"/>
  <c r="M90" i="1" s="1"/>
  <c r="C81" i="15" s="1"/>
  <c r="L91" i="1"/>
  <c r="M91" i="1" s="1"/>
  <c r="C82" i="15" s="1"/>
  <c r="L92" i="1"/>
  <c r="M92" i="1" s="1"/>
  <c r="C83" i="15" s="1"/>
  <c r="L93" i="1"/>
  <c r="M93" i="1" s="1"/>
  <c r="C84" i="15" s="1"/>
  <c r="L94" i="1"/>
  <c r="M94" i="1" s="1"/>
  <c r="C85" i="15" s="1"/>
  <c r="L95" i="1"/>
  <c r="M95" i="1" s="1"/>
  <c r="C86" i="15" s="1"/>
  <c r="L96" i="1"/>
  <c r="M96" i="1" s="1"/>
  <c r="C87" i="15" s="1"/>
  <c r="L97" i="1"/>
  <c r="M97" i="1" s="1"/>
  <c r="C88" i="15" s="1"/>
  <c r="L98" i="1"/>
  <c r="M98" i="1"/>
  <c r="C89" i="15" s="1"/>
  <c r="L99" i="1"/>
  <c r="M99" i="1" s="1"/>
  <c r="C90" i="15" s="1"/>
  <c r="L100" i="1"/>
  <c r="M100" i="1" s="1"/>
  <c r="C91" i="15" s="1"/>
  <c r="L101" i="1"/>
  <c r="M101" i="1"/>
  <c r="C92" i="15" s="1"/>
  <c r="L102" i="1"/>
  <c r="M102" i="1" s="1"/>
  <c r="C93" i="15" s="1"/>
  <c r="L103" i="1"/>
  <c r="M103" i="1" s="1"/>
  <c r="C94" i="15" s="1"/>
  <c r="L104" i="1"/>
  <c r="M104" i="1" s="1"/>
  <c r="C95" i="15" s="1"/>
  <c r="L105" i="1"/>
  <c r="M105" i="1" s="1"/>
  <c r="C96" i="15" s="1"/>
  <c r="L106" i="1"/>
  <c r="M106" i="1" s="1"/>
  <c r="C97" i="15" s="1"/>
  <c r="L107" i="1"/>
  <c r="M107" i="1"/>
  <c r="C98" i="15" s="1"/>
  <c r="L108" i="1"/>
  <c r="M108" i="1" s="1"/>
  <c r="C99" i="15" s="1"/>
  <c r="L109" i="1"/>
  <c r="M109" i="1" s="1"/>
  <c r="C100" i="15" s="1"/>
  <c r="L110" i="1"/>
  <c r="M110" i="1"/>
  <c r="C101" i="15" s="1"/>
  <c r="F14" i="5" l="1"/>
  <c r="F15" i="5"/>
  <c r="F16" i="5"/>
  <c r="F17" i="5"/>
  <c r="A14" i="6" l="1"/>
  <c r="F18" i="5"/>
  <c r="G14" i="7" l="1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14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O114" i="1" l="1"/>
  <c r="T104" i="15" s="1"/>
  <c r="F14" i="6"/>
  <c r="F14" i="7" s="1"/>
  <c r="F14" i="8" s="1"/>
  <c r="F14" i="9" s="1"/>
  <c r="F14" i="10" s="1"/>
  <c r="F14" i="11" s="1"/>
  <c r="F15" i="6"/>
  <c r="F15" i="7" s="1"/>
  <c r="F15" i="8" s="1"/>
  <c r="F15" i="9" s="1"/>
  <c r="F15" i="10" s="1"/>
  <c r="F15" i="11" s="1"/>
  <c r="F16" i="6"/>
  <c r="F16" i="7" s="1"/>
  <c r="F16" i="8" s="1"/>
  <c r="F16" i="9" s="1"/>
  <c r="F16" i="10" s="1"/>
  <c r="F16" i="11" s="1"/>
  <c r="F17" i="6"/>
  <c r="F17" i="7" s="1"/>
  <c r="F17" i="8" s="1"/>
  <c r="F17" i="9" s="1"/>
  <c r="F17" i="10" s="1"/>
  <c r="F17" i="11" s="1"/>
  <c r="F18" i="6"/>
  <c r="F18" i="7" s="1"/>
  <c r="F18" i="8" s="1"/>
  <c r="F18" i="9" s="1"/>
  <c r="F18" i="10" s="1"/>
  <c r="F18" i="11" s="1"/>
  <c r="F19" i="5"/>
  <c r="F19" i="6" s="1"/>
  <c r="F19" i="7" s="1"/>
  <c r="F19" i="8" s="1"/>
  <c r="F19" i="9" s="1"/>
  <c r="F19" i="10" s="1"/>
  <c r="F19" i="11" s="1"/>
  <c r="F20" i="5"/>
  <c r="F20" i="6" s="1"/>
  <c r="F20" i="7" s="1"/>
  <c r="F20" i="8" s="1"/>
  <c r="F20" i="9" s="1"/>
  <c r="F20" i="10" s="1"/>
  <c r="F20" i="11" s="1"/>
  <c r="F21" i="5"/>
  <c r="F21" i="6" s="1"/>
  <c r="F21" i="7" s="1"/>
  <c r="F21" i="8" s="1"/>
  <c r="F21" i="9" s="1"/>
  <c r="F21" i="10" s="1"/>
  <c r="F21" i="11" s="1"/>
  <c r="F22" i="5"/>
  <c r="F22" i="6" s="1"/>
  <c r="F22" i="7" s="1"/>
  <c r="F22" i="8" s="1"/>
  <c r="F22" i="9" s="1"/>
  <c r="F22" i="10" s="1"/>
  <c r="F22" i="11" s="1"/>
  <c r="F23" i="5"/>
  <c r="F23" i="6" s="1"/>
  <c r="F23" i="7" s="1"/>
  <c r="F23" i="8" s="1"/>
  <c r="F23" i="9" s="1"/>
  <c r="F23" i="10" s="1"/>
  <c r="F23" i="11" s="1"/>
  <c r="F24" i="5"/>
  <c r="F24" i="6" s="1"/>
  <c r="F24" i="7" s="1"/>
  <c r="F24" i="8" s="1"/>
  <c r="F24" i="9" s="1"/>
  <c r="F24" i="10" s="1"/>
  <c r="F24" i="11" s="1"/>
  <c r="F25" i="5"/>
  <c r="F25" i="6" s="1"/>
  <c r="F25" i="7" s="1"/>
  <c r="F25" i="8" s="1"/>
  <c r="F25" i="9" s="1"/>
  <c r="F25" i="10" s="1"/>
  <c r="F25" i="11" s="1"/>
  <c r="F26" i="5"/>
  <c r="F26" i="6" s="1"/>
  <c r="F26" i="7" s="1"/>
  <c r="F26" i="8" s="1"/>
  <c r="F26" i="9" s="1"/>
  <c r="F26" i="10" s="1"/>
  <c r="F26" i="11" s="1"/>
  <c r="F27" i="5"/>
  <c r="F27" i="6" s="1"/>
  <c r="F27" i="7" s="1"/>
  <c r="F27" i="8" s="1"/>
  <c r="F27" i="9" s="1"/>
  <c r="F27" i="10" s="1"/>
  <c r="F27" i="11" s="1"/>
  <c r="F28" i="5"/>
  <c r="F28" i="6" s="1"/>
  <c r="F28" i="7" s="1"/>
  <c r="F28" i="8" s="1"/>
  <c r="F28" i="9" s="1"/>
  <c r="F28" i="10" s="1"/>
  <c r="F28" i="11" s="1"/>
  <c r="F29" i="5"/>
  <c r="F29" i="6" s="1"/>
  <c r="F29" i="7" s="1"/>
  <c r="F29" i="8" s="1"/>
  <c r="F29" i="9" s="1"/>
  <c r="F29" i="10" s="1"/>
  <c r="F29" i="11" s="1"/>
  <c r="F30" i="5"/>
  <c r="F30" i="6" s="1"/>
  <c r="F30" i="7" s="1"/>
  <c r="F30" i="8" s="1"/>
  <c r="F30" i="9" s="1"/>
  <c r="F30" i="10" s="1"/>
  <c r="F30" i="11" s="1"/>
  <c r="F31" i="5"/>
  <c r="F31" i="6" s="1"/>
  <c r="F31" i="7" s="1"/>
  <c r="F31" i="8" s="1"/>
  <c r="F31" i="9" s="1"/>
  <c r="F31" i="10" s="1"/>
  <c r="F31" i="11" s="1"/>
  <c r="F32" i="5"/>
  <c r="F32" i="6" s="1"/>
  <c r="F32" i="7" s="1"/>
  <c r="F32" i="8" s="1"/>
  <c r="F32" i="9" s="1"/>
  <c r="F32" i="10" s="1"/>
  <c r="F32" i="11" s="1"/>
  <c r="F33" i="5"/>
  <c r="F33" i="6" s="1"/>
  <c r="F33" i="7" s="1"/>
  <c r="F33" i="8" s="1"/>
  <c r="F33" i="9" s="1"/>
  <c r="F33" i="10" s="1"/>
  <c r="F33" i="11" s="1"/>
  <c r="F34" i="5"/>
  <c r="F34" i="6" s="1"/>
  <c r="F34" i="7" s="1"/>
  <c r="F34" i="8" s="1"/>
  <c r="F34" i="9" s="1"/>
  <c r="F34" i="10" s="1"/>
  <c r="F34" i="11" s="1"/>
  <c r="F35" i="5"/>
  <c r="F35" i="6" s="1"/>
  <c r="F35" i="7" s="1"/>
  <c r="F35" i="8" s="1"/>
  <c r="F35" i="9" s="1"/>
  <c r="F35" i="10" s="1"/>
  <c r="F35" i="11" s="1"/>
  <c r="F36" i="5"/>
  <c r="F36" i="6" s="1"/>
  <c r="F36" i="7" s="1"/>
  <c r="F36" i="8" s="1"/>
  <c r="F36" i="9" s="1"/>
  <c r="F36" i="10" s="1"/>
  <c r="F36" i="11" s="1"/>
  <c r="F37" i="5"/>
  <c r="F37" i="6" s="1"/>
  <c r="F37" i="7" s="1"/>
  <c r="F37" i="8" s="1"/>
  <c r="F37" i="9" s="1"/>
  <c r="F37" i="10" s="1"/>
  <c r="F37" i="11" s="1"/>
  <c r="F38" i="5"/>
  <c r="F38" i="6" s="1"/>
  <c r="F38" i="7" s="1"/>
  <c r="F38" i="8" s="1"/>
  <c r="F38" i="9" s="1"/>
  <c r="F38" i="10" s="1"/>
  <c r="F38" i="11" s="1"/>
  <c r="F39" i="5"/>
  <c r="F39" i="6" s="1"/>
  <c r="F39" i="7" s="1"/>
  <c r="F39" i="8" s="1"/>
  <c r="F39" i="9" s="1"/>
  <c r="F39" i="10" s="1"/>
  <c r="F39" i="11" s="1"/>
  <c r="F40" i="5"/>
  <c r="F40" i="6" s="1"/>
  <c r="F40" i="7" s="1"/>
  <c r="F40" i="8" s="1"/>
  <c r="F40" i="9" s="1"/>
  <c r="F40" i="10" s="1"/>
  <c r="F40" i="11" s="1"/>
  <c r="F41" i="5"/>
  <c r="F41" i="6" s="1"/>
  <c r="F41" i="7" s="1"/>
  <c r="F41" i="8" s="1"/>
  <c r="F41" i="9" s="1"/>
  <c r="F41" i="10" s="1"/>
  <c r="F41" i="11" s="1"/>
  <c r="F42" i="5"/>
  <c r="F42" i="6" s="1"/>
  <c r="F42" i="7" s="1"/>
  <c r="F42" i="8" s="1"/>
  <c r="F42" i="9" s="1"/>
  <c r="F42" i="10" s="1"/>
  <c r="F42" i="11" s="1"/>
  <c r="F43" i="5"/>
  <c r="F43" i="6" s="1"/>
  <c r="F43" i="7" s="1"/>
  <c r="F43" i="8" s="1"/>
  <c r="F43" i="9" s="1"/>
  <c r="F43" i="10" s="1"/>
  <c r="F43" i="11" s="1"/>
  <c r="F44" i="5"/>
  <c r="F44" i="6" s="1"/>
  <c r="F44" i="7" s="1"/>
  <c r="F44" i="8" s="1"/>
  <c r="F44" i="9" s="1"/>
  <c r="F44" i="10" s="1"/>
  <c r="F44" i="11" s="1"/>
  <c r="F45" i="5"/>
  <c r="F45" i="6" s="1"/>
  <c r="F45" i="7" s="1"/>
  <c r="F45" i="8" s="1"/>
  <c r="F45" i="9" s="1"/>
  <c r="F45" i="10" s="1"/>
  <c r="F45" i="11" s="1"/>
  <c r="F46" i="5"/>
  <c r="F46" i="6" s="1"/>
  <c r="F46" i="7" s="1"/>
  <c r="F46" i="8" s="1"/>
  <c r="F46" i="9" s="1"/>
  <c r="F46" i="10" s="1"/>
  <c r="F46" i="11" s="1"/>
  <c r="F47" i="5"/>
  <c r="F47" i="6" s="1"/>
  <c r="F47" i="7" s="1"/>
  <c r="F47" i="8" s="1"/>
  <c r="F47" i="9" s="1"/>
  <c r="F47" i="10" s="1"/>
  <c r="F47" i="11" s="1"/>
  <c r="F48" i="5"/>
  <c r="F48" i="6" s="1"/>
  <c r="F48" i="7" s="1"/>
  <c r="F48" i="8" s="1"/>
  <c r="F48" i="9" s="1"/>
  <c r="F48" i="10" s="1"/>
  <c r="F48" i="11" s="1"/>
  <c r="F49" i="5"/>
  <c r="F49" i="6" s="1"/>
  <c r="F49" i="7" s="1"/>
  <c r="F49" i="8" s="1"/>
  <c r="F49" i="9" s="1"/>
  <c r="F49" i="10" s="1"/>
  <c r="F49" i="11" s="1"/>
  <c r="F50" i="5"/>
  <c r="F50" i="6" s="1"/>
  <c r="F50" i="7" s="1"/>
  <c r="F50" i="8" s="1"/>
  <c r="F50" i="9" s="1"/>
  <c r="F50" i="10" s="1"/>
  <c r="F50" i="11" s="1"/>
  <c r="F51" i="5"/>
  <c r="F51" i="6" s="1"/>
  <c r="F51" i="7" s="1"/>
  <c r="F51" i="8" s="1"/>
  <c r="F51" i="9" s="1"/>
  <c r="F51" i="10" s="1"/>
  <c r="F51" i="11" s="1"/>
  <c r="F52" i="5"/>
  <c r="F52" i="6" s="1"/>
  <c r="F52" i="7" s="1"/>
  <c r="F52" i="8" s="1"/>
  <c r="F52" i="9" s="1"/>
  <c r="F52" i="10" s="1"/>
  <c r="F52" i="11" s="1"/>
  <c r="F53" i="5"/>
  <c r="F53" i="6" s="1"/>
  <c r="F53" i="7" s="1"/>
  <c r="F53" i="8" s="1"/>
  <c r="F53" i="9" s="1"/>
  <c r="F53" i="10" s="1"/>
  <c r="F53" i="11" s="1"/>
  <c r="F54" i="5"/>
  <c r="F54" i="6" s="1"/>
  <c r="F54" i="7" s="1"/>
  <c r="F54" i="8" s="1"/>
  <c r="F54" i="9" s="1"/>
  <c r="F54" i="10" s="1"/>
  <c r="F54" i="11" s="1"/>
  <c r="F55" i="5"/>
  <c r="F55" i="6" s="1"/>
  <c r="F55" i="7" s="1"/>
  <c r="F55" i="8" s="1"/>
  <c r="F55" i="9" s="1"/>
  <c r="F55" i="10" s="1"/>
  <c r="F55" i="11" s="1"/>
  <c r="F56" i="5"/>
  <c r="F56" i="6" s="1"/>
  <c r="F56" i="7" s="1"/>
  <c r="F56" i="8" s="1"/>
  <c r="F56" i="9" s="1"/>
  <c r="F56" i="10" s="1"/>
  <c r="F56" i="11" s="1"/>
  <c r="F57" i="5"/>
  <c r="F57" i="6" s="1"/>
  <c r="F57" i="7" s="1"/>
  <c r="F57" i="8" s="1"/>
  <c r="F57" i="9" s="1"/>
  <c r="F57" i="10" s="1"/>
  <c r="F57" i="11" s="1"/>
  <c r="F58" i="5"/>
  <c r="F58" i="6" s="1"/>
  <c r="F58" i="7" s="1"/>
  <c r="F58" i="8" s="1"/>
  <c r="F58" i="9" s="1"/>
  <c r="F58" i="10" s="1"/>
  <c r="F58" i="11" s="1"/>
  <c r="F59" i="5"/>
  <c r="F59" i="6" s="1"/>
  <c r="F59" i="7" s="1"/>
  <c r="F59" i="8" s="1"/>
  <c r="F59" i="9" s="1"/>
  <c r="F59" i="10" s="1"/>
  <c r="F59" i="11" s="1"/>
  <c r="F60" i="5"/>
  <c r="F60" i="6" s="1"/>
  <c r="F60" i="7" s="1"/>
  <c r="F60" i="8" s="1"/>
  <c r="F60" i="9" s="1"/>
  <c r="F60" i="10" s="1"/>
  <c r="F60" i="11" s="1"/>
  <c r="F61" i="5"/>
  <c r="F61" i="6" s="1"/>
  <c r="F61" i="7" s="1"/>
  <c r="F61" i="8" s="1"/>
  <c r="F61" i="9" s="1"/>
  <c r="F61" i="10" s="1"/>
  <c r="F61" i="11" s="1"/>
  <c r="F62" i="5"/>
  <c r="F62" i="6" s="1"/>
  <c r="F62" i="7" s="1"/>
  <c r="F62" i="8" s="1"/>
  <c r="F62" i="9" s="1"/>
  <c r="F62" i="10" s="1"/>
  <c r="F62" i="11" s="1"/>
  <c r="F63" i="5"/>
  <c r="F63" i="6" s="1"/>
  <c r="F63" i="7" s="1"/>
  <c r="F63" i="8" s="1"/>
  <c r="F63" i="9" s="1"/>
  <c r="F63" i="10" s="1"/>
  <c r="F63" i="11" s="1"/>
  <c r="F64" i="5"/>
  <c r="F64" i="6" s="1"/>
  <c r="F64" i="7" s="1"/>
  <c r="F64" i="8" s="1"/>
  <c r="F64" i="9" s="1"/>
  <c r="F64" i="10" s="1"/>
  <c r="F64" i="11" s="1"/>
  <c r="F65" i="5"/>
  <c r="F65" i="6" s="1"/>
  <c r="F65" i="7" s="1"/>
  <c r="F65" i="8" s="1"/>
  <c r="F65" i="9" s="1"/>
  <c r="F65" i="10" s="1"/>
  <c r="F65" i="11" s="1"/>
  <c r="F66" i="5"/>
  <c r="F66" i="6" s="1"/>
  <c r="F66" i="7" s="1"/>
  <c r="F66" i="8" s="1"/>
  <c r="F66" i="9" s="1"/>
  <c r="F66" i="10" s="1"/>
  <c r="F66" i="11" s="1"/>
  <c r="F67" i="5"/>
  <c r="F67" i="6" s="1"/>
  <c r="F67" i="7" s="1"/>
  <c r="F67" i="8" s="1"/>
  <c r="F67" i="9" s="1"/>
  <c r="F67" i="10" s="1"/>
  <c r="F67" i="11" s="1"/>
  <c r="F68" i="5"/>
  <c r="F68" i="6" s="1"/>
  <c r="F68" i="7" s="1"/>
  <c r="F68" i="8" s="1"/>
  <c r="F68" i="9" s="1"/>
  <c r="F68" i="10" s="1"/>
  <c r="F68" i="11" s="1"/>
  <c r="F69" i="5"/>
  <c r="F69" i="6" s="1"/>
  <c r="F69" i="7" s="1"/>
  <c r="F69" i="8" s="1"/>
  <c r="F69" i="9" s="1"/>
  <c r="F69" i="10" s="1"/>
  <c r="F69" i="11" s="1"/>
  <c r="F70" i="5"/>
  <c r="F70" i="6" s="1"/>
  <c r="F70" i="7" s="1"/>
  <c r="F70" i="8" s="1"/>
  <c r="F70" i="9" s="1"/>
  <c r="F70" i="10" s="1"/>
  <c r="F70" i="11" s="1"/>
  <c r="F71" i="5"/>
  <c r="F71" i="6" s="1"/>
  <c r="F71" i="7" s="1"/>
  <c r="F71" i="8" s="1"/>
  <c r="F71" i="9" s="1"/>
  <c r="F71" i="10" s="1"/>
  <c r="F71" i="11" s="1"/>
  <c r="F72" i="5"/>
  <c r="F72" i="6" s="1"/>
  <c r="F72" i="7" s="1"/>
  <c r="F72" i="8" s="1"/>
  <c r="F72" i="9" s="1"/>
  <c r="F72" i="10" s="1"/>
  <c r="F72" i="11" s="1"/>
  <c r="F73" i="5"/>
  <c r="F73" i="6" s="1"/>
  <c r="F73" i="7" s="1"/>
  <c r="F73" i="8" s="1"/>
  <c r="F73" i="9" s="1"/>
  <c r="F73" i="10" s="1"/>
  <c r="F73" i="11" s="1"/>
  <c r="F74" i="5"/>
  <c r="F74" i="6" s="1"/>
  <c r="F74" i="7" s="1"/>
  <c r="F74" i="8" s="1"/>
  <c r="F74" i="9" s="1"/>
  <c r="F74" i="10" s="1"/>
  <c r="F74" i="11" s="1"/>
  <c r="F75" i="5"/>
  <c r="F75" i="6" s="1"/>
  <c r="F75" i="7" s="1"/>
  <c r="F75" i="8" s="1"/>
  <c r="F75" i="9" s="1"/>
  <c r="F75" i="10" s="1"/>
  <c r="F75" i="11" s="1"/>
  <c r="F76" i="5"/>
  <c r="F76" i="6" s="1"/>
  <c r="F76" i="7" s="1"/>
  <c r="F76" i="8" s="1"/>
  <c r="F76" i="9" s="1"/>
  <c r="F76" i="10" s="1"/>
  <c r="F76" i="11" s="1"/>
  <c r="F77" i="5"/>
  <c r="F77" i="6" s="1"/>
  <c r="F77" i="7" s="1"/>
  <c r="F77" i="8" s="1"/>
  <c r="F77" i="9" s="1"/>
  <c r="F77" i="10" s="1"/>
  <c r="F77" i="11" s="1"/>
  <c r="F78" i="5"/>
  <c r="F78" i="6" s="1"/>
  <c r="F78" i="7" s="1"/>
  <c r="F78" i="8" s="1"/>
  <c r="F78" i="9" s="1"/>
  <c r="F78" i="10" s="1"/>
  <c r="F78" i="11" s="1"/>
  <c r="F79" i="5"/>
  <c r="F79" i="6" s="1"/>
  <c r="F79" i="7" s="1"/>
  <c r="F79" i="8" s="1"/>
  <c r="F79" i="9" s="1"/>
  <c r="F79" i="10" s="1"/>
  <c r="F79" i="11" s="1"/>
  <c r="F80" i="5"/>
  <c r="F80" i="6" s="1"/>
  <c r="F80" i="7" s="1"/>
  <c r="F80" i="8" s="1"/>
  <c r="F80" i="9" s="1"/>
  <c r="F80" i="10" s="1"/>
  <c r="F80" i="11" s="1"/>
  <c r="F81" i="5"/>
  <c r="F81" i="6" s="1"/>
  <c r="F81" i="7" s="1"/>
  <c r="F81" i="8" s="1"/>
  <c r="F81" i="9" s="1"/>
  <c r="F81" i="10" s="1"/>
  <c r="F81" i="11" s="1"/>
  <c r="F82" i="5"/>
  <c r="F82" i="6" s="1"/>
  <c r="F82" i="7" s="1"/>
  <c r="F82" i="8" s="1"/>
  <c r="F82" i="9" s="1"/>
  <c r="F82" i="10" s="1"/>
  <c r="F82" i="11" s="1"/>
  <c r="F83" i="5"/>
  <c r="F83" i="6" s="1"/>
  <c r="F83" i="7" s="1"/>
  <c r="F83" i="8" s="1"/>
  <c r="F83" i="9" s="1"/>
  <c r="F83" i="10" s="1"/>
  <c r="F83" i="11" s="1"/>
  <c r="F84" i="5"/>
  <c r="F84" i="6" s="1"/>
  <c r="F84" i="7" s="1"/>
  <c r="F84" i="8" s="1"/>
  <c r="F84" i="9" s="1"/>
  <c r="F84" i="10" s="1"/>
  <c r="F84" i="11" s="1"/>
  <c r="F85" i="5"/>
  <c r="F85" i="6" s="1"/>
  <c r="F85" i="7" s="1"/>
  <c r="F85" i="8" s="1"/>
  <c r="F85" i="9" s="1"/>
  <c r="F85" i="10" s="1"/>
  <c r="F85" i="11" s="1"/>
  <c r="F86" i="5"/>
  <c r="F86" i="6" s="1"/>
  <c r="F86" i="7" s="1"/>
  <c r="F86" i="8" s="1"/>
  <c r="F86" i="9" s="1"/>
  <c r="F86" i="10" s="1"/>
  <c r="F86" i="11" s="1"/>
  <c r="F87" i="5"/>
  <c r="F87" i="6" s="1"/>
  <c r="F87" i="7" s="1"/>
  <c r="F87" i="8" s="1"/>
  <c r="F87" i="9" s="1"/>
  <c r="F87" i="10" s="1"/>
  <c r="F87" i="11" s="1"/>
  <c r="F88" i="5"/>
  <c r="F88" i="6" s="1"/>
  <c r="F88" i="7" s="1"/>
  <c r="F88" i="8" s="1"/>
  <c r="F88" i="9" s="1"/>
  <c r="F88" i="10" s="1"/>
  <c r="F88" i="11" s="1"/>
  <c r="F89" i="5"/>
  <c r="F89" i="6" s="1"/>
  <c r="F89" i="7" s="1"/>
  <c r="F89" i="8" s="1"/>
  <c r="F89" i="9" s="1"/>
  <c r="F89" i="10" s="1"/>
  <c r="F89" i="11" s="1"/>
  <c r="F90" i="5"/>
  <c r="F90" i="6" s="1"/>
  <c r="F90" i="7" s="1"/>
  <c r="F90" i="8" s="1"/>
  <c r="F90" i="9" s="1"/>
  <c r="F90" i="10" s="1"/>
  <c r="F90" i="11" s="1"/>
  <c r="F91" i="5"/>
  <c r="F91" i="6" s="1"/>
  <c r="F91" i="7" s="1"/>
  <c r="F91" i="8" s="1"/>
  <c r="F91" i="9" s="1"/>
  <c r="F91" i="10" s="1"/>
  <c r="F91" i="11" s="1"/>
  <c r="F92" i="5"/>
  <c r="F92" i="6" s="1"/>
  <c r="F92" i="7" s="1"/>
  <c r="F92" i="8" s="1"/>
  <c r="F92" i="9" s="1"/>
  <c r="F92" i="10" s="1"/>
  <c r="F92" i="11" s="1"/>
  <c r="F93" i="5"/>
  <c r="F93" i="6" s="1"/>
  <c r="F93" i="7" s="1"/>
  <c r="F93" i="8" s="1"/>
  <c r="F93" i="9" s="1"/>
  <c r="F93" i="10" s="1"/>
  <c r="F93" i="11" s="1"/>
  <c r="F94" i="5"/>
  <c r="F94" i="6" s="1"/>
  <c r="F94" i="7" s="1"/>
  <c r="F94" i="8" s="1"/>
  <c r="F94" i="9" s="1"/>
  <c r="F94" i="10" s="1"/>
  <c r="F94" i="11" s="1"/>
  <c r="F95" i="5"/>
  <c r="F95" i="6" s="1"/>
  <c r="F95" i="7" s="1"/>
  <c r="F95" i="8" s="1"/>
  <c r="F95" i="9" s="1"/>
  <c r="F95" i="10" s="1"/>
  <c r="F95" i="11" s="1"/>
  <c r="F96" i="5"/>
  <c r="F96" i="6" s="1"/>
  <c r="F96" i="7" s="1"/>
  <c r="F96" i="8" s="1"/>
  <c r="F96" i="9" s="1"/>
  <c r="F96" i="10" s="1"/>
  <c r="F96" i="11" s="1"/>
  <c r="F97" i="5"/>
  <c r="F97" i="6" s="1"/>
  <c r="F97" i="7" s="1"/>
  <c r="F97" i="8" s="1"/>
  <c r="F97" i="9" s="1"/>
  <c r="F97" i="10" s="1"/>
  <c r="F97" i="11" s="1"/>
  <c r="F98" i="5"/>
  <c r="F98" i="6" s="1"/>
  <c r="F98" i="7" s="1"/>
  <c r="F98" i="8" s="1"/>
  <c r="F98" i="9" s="1"/>
  <c r="F98" i="10" s="1"/>
  <c r="F98" i="11" s="1"/>
  <c r="F99" i="5"/>
  <c r="F99" i="6" s="1"/>
  <c r="F99" i="7" s="1"/>
  <c r="F99" i="8" s="1"/>
  <c r="F99" i="9" s="1"/>
  <c r="F99" i="10" s="1"/>
  <c r="F99" i="11" s="1"/>
  <c r="F100" i="5"/>
  <c r="F100" i="6" s="1"/>
  <c r="F100" i="7" s="1"/>
  <c r="F100" i="8" s="1"/>
  <c r="F100" i="9" s="1"/>
  <c r="F100" i="10" s="1"/>
  <c r="F100" i="11" s="1"/>
  <c r="F101" i="5"/>
  <c r="F101" i="6" s="1"/>
  <c r="F101" i="7" s="1"/>
  <c r="F101" i="8" s="1"/>
  <c r="F101" i="9" s="1"/>
  <c r="F101" i="10" s="1"/>
  <c r="F101" i="11" s="1"/>
  <c r="F102" i="5"/>
  <c r="F102" i="6" s="1"/>
  <c r="F102" i="7" s="1"/>
  <c r="F102" i="8" s="1"/>
  <c r="F102" i="9" s="1"/>
  <c r="F102" i="10" s="1"/>
  <c r="F102" i="11" s="1"/>
  <c r="F103" i="5"/>
  <c r="F103" i="6" s="1"/>
  <c r="F103" i="7" s="1"/>
  <c r="F103" i="8" s="1"/>
  <c r="F103" i="9" s="1"/>
  <c r="F103" i="10" s="1"/>
  <c r="F103" i="11" s="1"/>
  <c r="F104" i="5"/>
  <c r="F104" i="6" s="1"/>
  <c r="F104" i="7" s="1"/>
  <c r="F104" i="8" s="1"/>
  <c r="F104" i="9" s="1"/>
  <c r="F104" i="10" s="1"/>
  <c r="F104" i="11" s="1"/>
  <c r="F105" i="5"/>
  <c r="F105" i="6" s="1"/>
  <c r="F105" i="7" s="1"/>
  <c r="F105" i="8" s="1"/>
  <c r="F105" i="9" s="1"/>
  <c r="F105" i="10" s="1"/>
  <c r="F105" i="11" s="1"/>
  <c r="F106" i="5"/>
  <c r="F106" i="6" s="1"/>
  <c r="F106" i="7" s="1"/>
  <c r="F106" i="8" s="1"/>
  <c r="F106" i="9" s="1"/>
  <c r="F106" i="10" s="1"/>
  <c r="F106" i="11" s="1"/>
  <c r="F107" i="5"/>
  <c r="F107" i="6" s="1"/>
  <c r="F107" i="7" s="1"/>
  <c r="F107" i="8" s="1"/>
  <c r="F107" i="9" s="1"/>
  <c r="F107" i="10" s="1"/>
  <c r="F107" i="11" s="1"/>
  <c r="F108" i="5"/>
  <c r="F108" i="6" s="1"/>
  <c r="F108" i="7" s="1"/>
  <c r="F108" i="8" s="1"/>
  <c r="F108" i="9" s="1"/>
  <c r="F108" i="10" s="1"/>
  <c r="F108" i="11" s="1"/>
  <c r="F109" i="5"/>
  <c r="F109" i="6" s="1"/>
  <c r="F109" i="7" s="1"/>
  <c r="F109" i="8" s="1"/>
  <c r="F109" i="9" s="1"/>
  <c r="F109" i="10" s="1"/>
  <c r="F109" i="11" s="1"/>
  <c r="F110" i="5"/>
  <c r="F110" i="6" s="1"/>
  <c r="F110" i="7" s="1"/>
  <c r="F110" i="8" s="1"/>
  <c r="F110" i="9" s="1"/>
  <c r="F110" i="10" s="1"/>
  <c r="F110" i="11" s="1"/>
  <c r="F111" i="5"/>
  <c r="F111" i="6" s="1"/>
  <c r="F111" i="7" s="1"/>
  <c r="F111" i="8" s="1"/>
  <c r="F111" i="9" s="1"/>
  <c r="F111" i="10" s="1"/>
  <c r="F111" i="11" s="1"/>
  <c r="F112" i="5"/>
  <c r="F112" i="6" s="1"/>
  <c r="F112" i="7" s="1"/>
  <c r="F112" i="8" s="1"/>
  <c r="F112" i="9" s="1"/>
  <c r="F112" i="10" s="1"/>
  <c r="F112" i="11" s="1"/>
  <c r="F113" i="5"/>
  <c r="F113" i="6" s="1"/>
  <c r="F113" i="7" s="1"/>
  <c r="F113" i="8" s="1"/>
  <c r="F113" i="9" s="1"/>
  <c r="F113" i="10" s="1"/>
  <c r="F113" i="11" s="1"/>
  <c r="C14" i="5"/>
  <c r="C14" i="6" s="1"/>
  <c r="C14" i="7" s="1"/>
  <c r="C14" i="8" s="1"/>
  <c r="C14" i="9" s="1"/>
  <c r="C14" i="10" s="1"/>
  <c r="C14" i="11" s="1"/>
  <c r="C15" i="6"/>
  <c r="C15" i="7" s="1"/>
  <c r="C15" i="8" s="1"/>
  <c r="C15" i="9" s="1"/>
  <c r="C15" i="10" s="1"/>
  <c r="C15" i="11" s="1"/>
  <c r="C16" i="5"/>
  <c r="C16" i="6" s="1"/>
  <c r="C16" i="7" s="1"/>
  <c r="C16" i="8" s="1"/>
  <c r="C16" i="9" s="1"/>
  <c r="C16" i="10" s="1"/>
  <c r="C16" i="11" s="1"/>
  <c r="C17" i="5"/>
  <c r="C17" i="6" s="1"/>
  <c r="C17" i="7" s="1"/>
  <c r="C17" i="8" s="1"/>
  <c r="C17" i="9" s="1"/>
  <c r="C17" i="10" s="1"/>
  <c r="C17" i="11" s="1"/>
  <c r="C18" i="5"/>
  <c r="C18" i="6" s="1"/>
  <c r="C18" i="7" s="1"/>
  <c r="C18" i="8" s="1"/>
  <c r="C18" i="9" s="1"/>
  <c r="C18" i="10" s="1"/>
  <c r="C18" i="11" s="1"/>
  <c r="C19" i="5"/>
  <c r="C19" i="6" s="1"/>
  <c r="C19" i="7" s="1"/>
  <c r="C19" i="8" s="1"/>
  <c r="C19" i="9" s="1"/>
  <c r="C19" i="10" s="1"/>
  <c r="C19" i="11" s="1"/>
  <c r="C20" i="5"/>
  <c r="C20" i="6" s="1"/>
  <c r="C20" i="7" s="1"/>
  <c r="C20" i="8" s="1"/>
  <c r="C20" i="9" s="1"/>
  <c r="C20" i="10" s="1"/>
  <c r="C20" i="11" s="1"/>
  <c r="C21" i="5"/>
  <c r="C21" i="6" s="1"/>
  <c r="C21" i="7" s="1"/>
  <c r="C21" i="8" s="1"/>
  <c r="C21" i="9" s="1"/>
  <c r="C21" i="10" s="1"/>
  <c r="C21" i="11" s="1"/>
  <c r="C22" i="5"/>
  <c r="C22" i="6" s="1"/>
  <c r="C22" i="7" s="1"/>
  <c r="C22" i="8" s="1"/>
  <c r="C22" i="9" s="1"/>
  <c r="C22" i="10" s="1"/>
  <c r="C22" i="11" s="1"/>
  <c r="C23" i="5"/>
  <c r="C23" i="6" s="1"/>
  <c r="C23" i="7" s="1"/>
  <c r="C23" i="8" s="1"/>
  <c r="C23" i="9" s="1"/>
  <c r="C23" i="10" s="1"/>
  <c r="C23" i="11" s="1"/>
  <c r="C24" i="5"/>
  <c r="C24" i="6" s="1"/>
  <c r="C24" i="7" s="1"/>
  <c r="C24" i="8" s="1"/>
  <c r="C24" i="9" s="1"/>
  <c r="C24" i="10" s="1"/>
  <c r="C24" i="11" s="1"/>
  <c r="C25" i="5"/>
  <c r="C25" i="6" s="1"/>
  <c r="C25" i="7" s="1"/>
  <c r="C25" i="8" s="1"/>
  <c r="C25" i="9" s="1"/>
  <c r="C25" i="10" s="1"/>
  <c r="C25" i="11" s="1"/>
  <c r="C26" i="5"/>
  <c r="C26" i="6" s="1"/>
  <c r="C26" i="7" s="1"/>
  <c r="C26" i="8" s="1"/>
  <c r="C26" i="9" s="1"/>
  <c r="C26" i="10" s="1"/>
  <c r="C26" i="11" s="1"/>
  <c r="C27" i="5"/>
  <c r="C27" i="6" s="1"/>
  <c r="C27" i="7" s="1"/>
  <c r="C27" i="8" s="1"/>
  <c r="C27" i="9" s="1"/>
  <c r="C27" i="10" s="1"/>
  <c r="C27" i="11" s="1"/>
  <c r="C28" i="5"/>
  <c r="C28" i="6" s="1"/>
  <c r="C28" i="7" s="1"/>
  <c r="C28" i="8" s="1"/>
  <c r="C28" i="9" s="1"/>
  <c r="C28" i="10" s="1"/>
  <c r="C28" i="11" s="1"/>
  <c r="C29" i="5"/>
  <c r="C29" i="6" s="1"/>
  <c r="C29" i="7" s="1"/>
  <c r="C29" i="8" s="1"/>
  <c r="C29" i="9" s="1"/>
  <c r="C29" i="10" s="1"/>
  <c r="C29" i="11" s="1"/>
  <c r="C30" i="5"/>
  <c r="C30" i="6" s="1"/>
  <c r="C30" i="7" s="1"/>
  <c r="C30" i="8" s="1"/>
  <c r="C30" i="9" s="1"/>
  <c r="C30" i="10" s="1"/>
  <c r="C30" i="11" s="1"/>
  <c r="C31" i="5"/>
  <c r="C31" i="6" s="1"/>
  <c r="C31" i="7" s="1"/>
  <c r="C31" i="8" s="1"/>
  <c r="C31" i="9" s="1"/>
  <c r="C31" i="10" s="1"/>
  <c r="C31" i="11" s="1"/>
  <c r="C32" i="5"/>
  <c r="C32" i="6" s="1"/>
  <c r="C32" i="7" s="1"/>
  <c r="C32" i="8" s="1"/>
  <c r="C32" i="9" s="1"/>
  <c r="C32" i="10" s="1"/>
  <c r="C32" i="11" s="1"/>
  <c r="C33" i="5"/>
  <c r="C33" i="6" s="1"/>
  <c r="C33" i="7" s="1"/>
  <c r="C33" i="8" s="1"/>
  <c r="C33" i="9" s="1"/>
  <c r="C33" i="10" s="1"/>
  <c r="C33" i="11" s="1"/>
  <c r="C34" i="5"/>
  <c r="C34" i="6" s="1"/>
  <c r="C34" i="7" s="1"/>
  <c r="C34" i="8" s="1"/>
  <c r="C34" i="9" s="1"/>
  <c r="C34" i="10" s="1"/>
  <c r="C34" i="11" s="1"/>
  <c r="C35" i="5"/>
  <c r="C35" i="6" s="1"/>
  <c r="C35" i="7" s="1"/>
  <c r="C35" i="8" s="1"/>
  <c r="C35" i="9" s="1"/>
  <c r="C35" i="10" s="1"/>
  <c r="C35" i="11" s="1"/>
  <c r="C36" i="5"/>
  <c r="C36" i="6" s="1"/>
  <c r="C36" i="7" s="1"/>
  <c r="C36" i="8" s="1"/>
  <c r="C36" i="9" s="1"/>
  <c r="C36" i="10" s="1"/>
  <c r="C36" i="11" s="1"/>
  <c r="C37" i="5"/>
  <c r="C37" i="6" s="1"/>
  <c r="C37" i="7" s="1"/>
  <c r="C37" i="8" s="1"/>
  <c r="C37" i="9" s="1"/>
  <c r="C37" i="10" s="1"/>
  <c r="C37" i="11" s="1"/>
  <c r="C38" i="5"/>
  <c r="C38" i="6" s="1"/>
  <c r="C38" i="7" s="1"/>
  <c r="C38" i="8" s="1"/>
  <c r="C38" i="9" s="1"/>
  <c r="C38" i="10" s="1"/>
  <c r="C38" i="11" s="1"/>
  <c r="C39" i="5"/>
  <c r="C39" i="6" s="1"/>
  <c r="C39" i="7" s="1"/>
  <c r="C39" i="8" s="1"/>
  <c r="C39" i="9" s="1"/>
  <c r="C39" i="10" s="1"/>
  <c r="C39" i="11" s="1"/>
  <c r="C40" i="5"/>
  <c r="C40" i="6" s="1"/>
  <c r="C40" i="7" s="1"/>
  <c r="C40" i="8" s="1"/>
  <c r="C40" i="9" s="1"/>
  <c r="C40" i="10" s="1"/>
  <c r="C40" i="11" s="1"/>
  <c r="C41" i="5"/>
  <c r="C41" i="6" s="1"/>
  <c r="C41" i="7" s="1"/>
  <c r="C41" i="8" s="1"/>
  <c r="C41" i="9" s="1"/>
  <c r="C41" i="10" s="1"/>
  <c r="C41" i="11" s="1"/>
  <c r="C42" i="5"/>
  <c r="C42" i="6" s="1"/>
  <c r="C42" i="7" s="1"/>
  <c r="C42" i="8" s="1"/>
  <c r="C42" i="9" s="1"/>
  <c r="C42" i="10" s="1"/>
  <c r="C42" i="11" s="1"/>
  <c r="C43" i="5"/>
  <c r="C43" i="6" s="1"/>
  <c r="C43" i="7" s="1"/>
  <c r="C43" i="8" s="1"/>
  <c r="C43" i="9" s="1"/>
  <c r="C43" i="10" s="1"/>
  <c r="C43" i="11" s="1"/>
  <c r="C44" i="5"/>
  <c r="C44" i="6" s="1"/>
  <c r="C44" i="7" s="1"/>
  <c r="C44" i="8" s="1"/>
  <c r="C44" i="9" s="1"/>
  <c r="C44" i="10" s="1"/>
  <c r="C44" i="11" s="1"/>
  <c r="C45" i="5"/>
  <c r="C45" i="6" s="1"/>
  <c r="C45" i="7" s="1"/>
  <c r="C45" i="8" s="1"/>
  <c r="C45" i="9" s="1"/>
  <c r="C45" i="10" s="1"/>
  <c r="C45" i="11" s="1"/>
  <c r="C46" i="5"/>
  <c r="C46" i="6" s="1"/>
  <c r="C46" i="7" s="1"/>
  <c r="C46" i="8" s="1"/>
  <c r="C46" i="9" s="1"/>
  <c r="C46" i="10" s="1"/>
  <c r="C46" i="11" s="1"/>
  <c r="C47" i="5"/>
  <c r="C47" i="6" s="1"/>
  <c r="C47" i="7" s="1"/>
  <c r="C47" i="8" s="1"/>
  <c r="C47" i="9" s="1"/>
  <c r="C47" i="10" s="1"/>
  <c r="C47" i="11" s="1"/>
  <c r="C48" i="5"/>
  <c r="C48" i="6" s="1"/>
  <c r="C48" i="7" s="1"/>
  <c r="C48" i="8" s="1"/>
  <c r="C48" i="9" s="1"/>
  <c r="C48" i="10" s="1"/>
  <c r="C48" i="11" s="1"/>
  <c r="C49" i="5"/>
  <c r="C49" i="6" s="1"/>
  <c r="C49" i="7" s="1"/>
  <c r="C49" i="8" s="1"/>
  <c r="C49" i="9" s="1"/>
  <c r="C49" i="10" s="1"/>
  <c r="C49" i="11" s="1"/>
  <c r="C50" i="5"/>
  <c r="C50" i="6" s="1"/>
  <c r="C50" i="7" s="1"/>
  <c r="C50" i="8" s="1"/>
  <c r="C50" i="9" s="1"/>
  <c r="C50" i="10" s="1"/>
  <c r="C50" i="11" s="1"/>
  <c r="C51" i="5"/>
  <c r="C51" i="6" s="1"/>
  <c r="C51" i="7" s="1"/>
  <c r="C51" i="8" s="1"/>
  <c r="C51" i="9" s="1"/>
  <c r="C51" i="10" s="1"/>
  <c r="C51" i="11" s="1"/>
  <c r="C52" i="5"/>
  <c r="C52" i="6" s="1"/>
  <c r="C52" i="7" s="1"/>
  <c r="C52" i="8" s="1"/>
  <c r="C52" i="9" s="1"/>
  <c r="C52" i="10" s="1"/>
  <c r="C52" i="11" s="1"/>
  <c r="C53" i="5"/>
  <c r="C53" i="6" s="1"/>
  <c r="C53" i="7" s="1"/>
  <c r="C53" i="8" s="1"/>
  <c r="C53" i="9" s="1"/>
  <c r="C53" i="10" s="1"/>
  <c r="C53" i="11" s="1"/>
  <c r="C54" i="5"/>
  <c r="C54" i="6" s="1"/>
  <c r="C54" i="7" s="1"/>
  <c r="C54" i="8" s="1"/>
  <c r="C54" i="9" s="1"/>
  <c r="C54" i="10" s="1"/>
  <c r="C54" i="11" s="1"/>
  <c r="C55" i="5"/>
  <c r="C55" i="6" s="1"/>
  <c r="C55" i="7" s="1"/>
  <c r="C55" i="8" s="1"/>
  <c r="C55" i="9" s="1"/>
  <c r="C55" i="10" s="1"/>
  <c r="C55" i="11" s="1"/>
  <c r="C56" i="5"/>
  <c r="C56" i="6" s="1"/>
  <c r="C56" i="7" s="1"/>
  <c r="C56" i="8" s="1"/>
  <c r="C56" i="9" s="1"/>
  <c r="C56" i="10" s="1"/>
  <c r="C56" i="11" s="1"/>
  <c r="C57" i="5"/>
  <c r="C57" i="6" s="1"/>
  <c r="C57" i="7" s="1"/>
  <c r="C57" i="8" s="1"/>
  <c r="C57" i="9" s="1"/>
  <c r="C57" i="10" s="1"/>
  <c r="C57" i="11" s="1"/>
  <c r="C58" i="5"/>
  <c r="C58" i="6" s="1"/>
  <c r="C58" i="7" s="1"/>
  <c r="C58" i="8" s="1"/>
  <c r="C58" i="9" s="1"/>
  <c r="C58" i="10" s="1"/>
  <c r="C58" i="11" s="1"/>
  <c r="C59" i="5"/>
  <c r="C59" i="6" s="1"/>
  <c r="C59" i="7" s="1"/>
  <c r="C59" i="8" s="1"/>
  <c r="C59" i="9" s="1"/>
  <c r="C59" i="10" s="1"/>
  <c r="C59" i="11" s="1"/>
  <c r="C60" i="5"/>
  <c r="C60" i="6" s="1"/>
  <c r="C60" i="7" s="1"/>
  <c r="C60" i="8" s="1"/>
  <c r="C60" i="9" s="1"/>
  <c r="C60" i="10" s="1"/>
  <c r="C60" i="11" s="1"/>
  <c r="C61" i="5"/>
  <c r="C61" i="6" s="1"/>
  <c r="C61" i="7" s="1"/>
  <c r="C61" i="8" s="1"/>
  <c r="C61" i="9" s="1"/>
  <c r="C61" i="10" s="1"/>
  <c r="C61" i="11" s="1"/>
  <c r="C62" i="5"/>
  <c r="C62" i="6" s="1"/>
  <c r="C62" i="7" s="1"/>
  <c r="C62" i="8" s="1"/>
  <c r="C62" i="9" s="1"/>
  <c r="C62" i="10" s="1"/>
  <c r="C62" i="11" s="1"/>
  <c r="C63" i="5"/>
  <c r="C63" i="6" s="1"/>
  <c r="C63" i="7" s="1"/>
  <c r="C63" i="8" s="1"/>
  <c r="C63" i="9" s="1"/>
  <c r="C63" i="10" s="1"/>
  <c r="C63" i="11" s="1"/>
  <c r="C64" i="5"/>
  <c r="C64" i="6" s="1"/>
  <c r="C64" i="7" s="1"/>
  <c r="C64" i="8" s="1"/>
  <c r="C64" i="9" s="1"/>
  <c r="C64" i="10" s="1"/>
  <c r="C64" i="11" s="1"/>
  <c r="C65" i="5"/>
  <c r="C65" i="6" s="1"/>
  <c r="C65" i="7" s="1"/>
  <c r="C65" i="8" s="1"/>
  <c r="C65" i="9" s="1"/>
  <c r="C65" i="10" s="1"/>
  <c r="C65" i="11" s="1"/>
  <c r="C66" i="5"/>
  <c r="C66" i="6" s="1"/>
  <c r="C66" i="7" s="1"/>
  <c r="C66" i="8" s="1"/>
  <c r="C66" i="9" s="1"/>
  <c r="C66" i="10" s="1"/>
  <c r="C66" i="11" s="1"/>
  <c r="C67" i="5"/>
  <c r="C67" i="6" s="1"/>
  <c r="C67" i="7" s="1"/>
  <c r="C67" i="8" s="1"/>
  <c r="C67" i="9" s="1"/>
  <c r="C67" i="10" s="1"/>
  <c r="C67" i="11" s="1"/>
  <c r="C68" i="5"/>
  <c r="C68" i="6" s="1"/>
  <c r="C68" i="7" s="1"/>
  <c r="C68" i="8" s="1"/>
  <c r="C68" i="9" s="1"/>
  <c r="C68" i="10" s="1"/>
  <c r="C68" i="11" s="1"/>
  <c r="C69" i="5"/>
  <c r="C69" i="6" s="1"/>
  <c r="C69" i="7" s="1"/>
  <c r="C69" i="8" s="1"/>
  <c r="C69" i="9" s="1"/>
  <c r="C69" i="10" s="1"/>
  <c r="C69" i="11" s="1"/>
  <c r="C70" i="5"/>
  <c r="C70" i="6" s="1"/>
  <c r="C70" i="7" s="1"/>
  <c r="C70" i="8" s="1"/>
  <c r="C70" i="9" s="1"/>
  <c r="C70" i="10" s="1"/>
  <c r="C70" i="11" s="1"/>
  <c r="C71" i="5"/>
  <c r="C71" i="6" s="1"/>
  <c r="C71" i="7" s="1"/>
  <c r="C71" i="8" s="1"/>
  <c r="C71" i="9" s="1"/>
  <c r="C71" i="10" s="1"/>
  <c r="C71" i="11" s="1"/>
  <c r="C72" i="5"/>
  <c r="C72" i="6" s="1"/>
  <c r="C72" i="7" s="1"/>
  <c r="C72" i="8" s="1"/>
  <c r="C72" i="9" s="1"/>
  <c r="C72" i="10" s="1"/>
  <c r="C72" i="11" s="1"/>
  <c r="C73" i="5"/>
  <c r="C73" i="6" s="1"/>
  <c r="C73" i="7" s="1"/>
  <c r="C73" i="8" s="1"/>
  <c r="C73" i="9" s="1"/>
  <c r="C73" i="10" s="1"/>
  <c r="C73" i="11" s="1"/>
  <c r="C74" i="5"/>
  <c r="C74" i="6" s="1"/>
  <c r="C74" i="7" s="1"/>
  <c r="C74" i="8" s="1"/>
  <c r="C74" i="9" s="1"/>
  <c r="C74" i="10" s="1"/>
  <c r="C74" i="11" s="1"/>
  <c r="C75" i="5"/>
  <c r="C75" i="6" s="1"/>
  <c r="C75" i="7" s="1"/>
  <c r="C75" i="8" s="1"/>
  <c r="C75" i="9" s="1"/>
  <c r="C75" i="10" s="1"/>
  <c r="C75" i="11" s="1"/>
  <c r="C76" i="5"/>
  <c r="C76" i="6" s="1"/>
  <c r="C76" i="7" s="1"/>
  <c r="C76" i="8" s="1"/>
  <c r="C76" i="9" s="1"/>
  <c r="C76" i="10" s="1"/>
  <c r="C76" i="11" s="1"/>
  <c r="C77" i="5"/>
  <c r="C77" i="6" s="1"/>
  <c r="C77" i="7" s="1"/>
  <c r="C77" i="8" s="1"/>
  <c r="C77" i="9" s="1"/>
  <c r="C77" i="10" s="1"/>
  <c r="C77" i="11" s="1"/>
  <c r="C78" i="5"/>
  <c r="C78" i="6" s="1"/>
  <c r="C78" i="7" s="1"/>
  <c r="C78" i="8" s="1"/>
  <c r="C78" i="9" s="1"/>
  <c r="C78" i="10" s="1"/>
  <c r="C78" i="11" s="1"/>
  <c r="C79" i="5"/>
  <c r="C79" i="6" s="1"/>
  <c r="C79" i="7" s="1"/>
  <c r="C79" i="8" s="1"/>
  <c r="C79" i="9" s="1"/>
  <c r="C79" i="10" s="1"/>
  <c r="C79" i="11" s="1"/>
  <c r="C80" i="5"/>
  <c r="C80" i="6" s="1"/>
  <c r="C80" i="7" s="1"/>
  <c r="C80" i="8" s="1"/>
  <c r="C80" i="9" s="1"/>
  <c r="C80" i="10" s="1"/>
  <c r="C80" i="11" s="1"/>
  <c r="C81" i="5"/>
  <c r="C81" i="6" s="1"/>
  <c r="C81" i="7" s="1"/>
  <c r="C81" i="8" s="1"/>
  <c r="C81" i="9" s="1"/>
  <c r="C81" i="10" s="1"/>
  <c r="C81" i="11" s="1"/>
  <c r="C82" i="5"/>
  <c r="C82" i="6" s="1"/>
  <c r="C82" i="7" s="1"/>
  <c r="C82" i="8" s="1"/>
  <c r="C82" i="9" s="1"/>
  <c r="C82" i="10" s="1"/>
  <c r="C82" i="11" s="1"/>
  <c r="C83" i="5"/>
  <c r="C83" i="6" s="1"/>
  <c r="C83" i="7" s="1"/>
  <c r="C83" i="8" s="1"/>
  <c r="C83" i="9" s="1"/>
  <c r="C83" i="10" s="1"/>
  <c r="C83" i="11" s="1"/>
  <c r="C84" i="5"/>
  <c r="C84" i="6" s="1"/>
  <c r="C84" i="7" s="1"/>
  <c r="C84" i="8" s="1"/>
  <c r="C84" i="9" s="1"/>
  <c r="C84" i="10" s="1"/>
  <c r="C84" i="11" s="1"/>
  <c r="C85" i="5"/>
  <c r="C85" i="6" s="1"/>
  <c r="C85" i="7" s="1"/>
  <c r="C85" i="8" s="1"/>
  <c r="C85" i="9" s="1"/>
  <c r="C85" i="10" s="1"/>
  <c r="C85" i="11" s="1"/>
  <c r="C86" i="5"/>
  <c r="C86" i="6" s="1"/>
  <c r="C86" i="7" s="1"/>
  <c r="C86" i="8" s="1"/>
  <c r="C86" i="9" s="1"/>
  <c r="C86" i="10" s="1"/>
  <c r="C86" i="11" s="1"/>
  <c r="C87" i="5"/>
  <c r="C87" i="6" s="1"/>
  <c r="C87" i="7" s="1"/>
  <c r="C87" i="8" s="1"/>
  <c r="C87" i="9" s="1"/>
  <c r="C87" i="10" s="1"/>
  <c r="C87" i="11" s="1"/>
  <c r="C88" i="5"/>
  <c r="C88" i="6" s="1"/>
  <c r="C88" i="7" s="1"/>
  <c r="C88" i="8" s="1"/>
  <c r="C88" i="9" s="1"/>
  <c r="C88" i="10" s="1"/>
  <c r="C88" i="11" s="1"/>
  <c r="C89" i="5"/>
  <c r="C89" i="6" s="1"/>
  <c r="C89" i="7" s="1"/>
  <c r="C89" i="8" s="1"/>
  <c r="C89" i="9" s="1"/>
  <c r="C89" i="10" s="1"/>
  <c r="C89" i="11" s="1"/>
  <c r="C90" i="5"/>
  <c r="C90" i="6" s="1"/>
  <c r="C90" i="7" s="1"/>
  <c r="C90" i="8" s="1"/>
  <c r="C90" i="9" s="1"/>
  <c r="C90" i="10" s="1"/>
  <c r="C90" i="11" s="1"/>
  <c r="C91" i="5"/>
  <c r="C91" i="6" s="1"/>
  <c r="C91" i="7" s="1"/>
  <c r="C91" i="8" s="1"/>
  <c r="C91" i="9" s="1"/>
  <c r="C91" i="10" s="1"/>
  <c r="C91" i="11" s="1"/>
  <c r="C92" i="5"/>
  <c r="C92" i="6" s="1"/>
  <c r="C92" i="7" s="1"/>
  <c r="C92" i="8" s="1"/>
  <c r="C92" i="9" s="1"/>
  <c r="C92" i="10" s="1"/>
  <c r="C92" i="11" s="1"/>
  <c r="C93" i="5"/>
  <c r="C93" i="6" s="1"/>
  <c r="C93" i="7" s="1"/>
  <c r="C93" i="8" s="1"/>
  <c r="C93" i="9" s="1"/>
  <c r="C93" i="10" s="1"/>
  <c r="C93" i="11" s="1"/>
  <c r="C94" i="5"/>
  <c r="C94" i="6" s="1"/>
  <c r="C94" i="7" s="1"/>
  <c r="C94" i="8" s="1"/>
  <c r="C94" i="9" s="1"/>
  <c r="C94" i="10" s="1"/>
  <c r="C94" i="11" s="1"/>
  <c r="C95" i="5"/>
  <c r="C95" i="6" s="1"/>
  <c r="C95" i="7" s="1"/>
  <c r="C95" i="8" s="1"/>
  <c r="C95" i="9" s="1"/>
  <c r="C95" i="10" s="1"/>
  <c r="C95" i="11" s="1"/>
  <c r="C96" i="5"/>
  <c r="C96" i="6" s="1"/>
  <c r="C96" i="7" s="1"/>
  <c r="C96" i="8" s="1"/>
  <c r="C96" i="9" s="1"/>
  <c r="C96" i="10" s="1"/>
  <c r="C96" i="11" s="1"/>
  <c r="C97" i="5"/>
  <c r="C97" i="6" s="1"/>
  <c r="C97" i="7" s="1"/>
  <c r="C97" i="8" s="1"/>
  <c r="C97" i="9" s="1"/>
  <c r="C97" i="10" s="1"/>
  <c r="C97" i="11" s="1"/>
  <c r="C98" i="5"/>
  <c r="C98" i="6" s="1"/>
  <c r="C98" i="7" s="1"/>
  <c r="C98" i="8" s="1"/>
  <c r="C98" i="9" s="1"/>
  <c r="C98" i="10" s="1"/>
  <c r="C98" i="11" s="1"/>
  <c r="C99" i="5"/>
  <c r="C99" i="6" s="1"/>
  <c r="C99" i="7" s="1"/>
  <c r="C99" i="8" s="1"/>
  <c r="C99" i="9" s="1"/>
  <c r="C99" i="10" s="1"/>
  <c r="C99" i="11" s="1"/>
  <c r="C100" i="5"/>
  <c r="C100" i="6" s="1"/>
  <c r="C100" i="7" s="1"/>
  <c r="C100" i="8" s="1"/>
  <c r="C100" i="9" s="1"/>
  <c r="C100" i="10" s="1"/>
  <c r="C100" i="11" s="1"/>
  <c r="C101" i="5"/>
  <c r="C101" i="6" s="1"/>
  <c r="C101" i="7" s="1"/>
  <c r="C101" i="8" s="1"/>
  <c r="C101" i="9" s="1"/>
  <c r="C101" i="10" s="1"/>
  <c r="C101" i="11" s="1"/>
  <c r="C102" i="5"/>
  <c r="C102" i="6" s="1"/>
  <c r="C102" i="7" s="1"/>
  <c r="C102" i="8" s="1"/>
  <c r="C102" i="9" s="1"/>
  <c r="C102" i="10" s="1"/>
  <c r="C102" i="11" s="1"/>
  <c r="C103" i="5"/>
  <c r="C103" i="6" s="1"/>
  <c r="C103" i="7" s="1"/>
  <c r="C103" i="8" s="1"/>
  <c r="C103" i="9" s="1"/>
  <c r="C103" i="10" s="1"/>
  <c r="C103" i="11" s="1"/>
  <c r="C104" i="5"/>
  <c r="C104" i="6" s="1"/>
  <c r="C104" i="7" s="1"/>
  <c r="C104" i="8" s="1"/>
  <c r="C104" i="9" s="1"/>
  <c r="C104" i="10" s="1"/>
  <c r="C104" i="11" s="1"/>
  <c r="C105" i="5"/>
  <c r="C105" i="6" s="1"/>
  <c r="C105" i="7" s="1"/>
  <c r="C105" i="8" s="1"/>
  <c r="C105" i="9" s="1"/>
  <c r="C105" i="10" s="1"/>
  <c r="C105" i="11" s="1"/>
  <c r="C106" i="5"/>
  <c r="C106" i="6" s="1"/>
  <c r="C106" i="7" s="1"/>
  <c r="C106" i="8" s="1"/>
  <c r="C106" i="9" s="1"/>
  <c r="C106" i="10" s="1"/>
  <c r="C106" i="11" s="1"/>
  <c r="C107" i="5"/>
  <c r="C107" i="6" s="1"/>
  <c r="C107" i="7" s="1"/>
  <c r="C107" i="8" s="1"/>
  <c r="C107" i="9" s="1"/>
  <c r="C107" i="10" s="1"/>
  <c r="C107" i="11" s="1"/>
  <c r="C108" i="5"/>
  <c r="C108" i="6" s="1"/>
  <c r="C108" i="7" s="1"/>
  <c r="C108" i="8" s="1"/>
  <c r="C108" i="9" s="1"/>
  <c r="C108" i="10" s="1"/>
  <c r="C108" i="11" s="1"/>
  <c r="C109" i="5"/>
  <c r="C109" i="6" s="1"/>
  <c r="C109" i="7" s="1"/>
  <c r="C109" i="8" s="1"/>
  <c r="C109" i="9" s="1"/>
  <c r="C109" i="10" s="1"/>
  <c r="C109" i="11" s="1"/>
  <c r="C110" i="5"/>
  <c r="C110" i="6" s="1"/>
  <c r="C110" i="7" s="1"/>
  <c r="C110" i="8" s="1"/>
  <c r="C110" i="9" s="1"/>
  <c r="C110" i="10" s="1"/>
  <c r="C110" i="11" s="1"/>
  <c r="C111" i="5"/>
  <c r="C111" i="6" s="1"/>
  <c r="C111" i="7" s="1"/>
  <c r="C111" i="8" s="1"/>
  <c r="C111" i="9" s="1"/>
  <c r="C111" i="10" s="1"/>
  <c r="C111" i="11" s="1"/>
  <c r="C112" i="5"/>
  <c r="C112" i="6" s="1"/>
  <c r="C112" i="7" s="1"/>
  <c r="C112" i="8" s="1"/>
  <c r="C112" i="9" s="1"/>
  <c r="C112" i="10" s="1"/>
  <c r="C112" i="11" s="1"/>
  <c r="C113" i="5"/>
  <c r="C113" i="6" s="1"/>
  <c r="C113" i="7" s="1"/>
  <c r="C113" i="8" s="1"/>
  <c r="C113" i="9" s="1"/>
  <c r="C113" i="10" s="1"/>
  <c r="C113" i="11" s="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B3" i="11"/>
  <c r="G113" i="10"/>
  <c r="A113" i="10"/>
  <c r="G112" i="10"/>
  <c r="G112" i="11" s="1"/>
  <c r="A112" i="10"/>
  <c r="G111" i="10"/>
  <c r="A111" i="10"/>
  <c r="G110" i="10"/>
  <c r="A110" i="10"/>
  <c r="G109" i="10"/>
  <c r="A109" i="10"/>
  <c r="G108" i="10"/>
  <c r="G108" i="11" s="1"/>
  <c r="I108" i="11" s="1"/>
  <c r="J108" i="11" s="1"/>
  <c r="A108" i="10"/>
  <c r="G107" i="10"/>
  <c r="A107" i="10"/>
  <c r="G106" i="10"/>
  <c r="A106" i="10"/>
  <c r="G105" i="10"/>
  <c r="A105" i="10"/>
  <c r="G104" i="10"/>
  <c r="G104" i="11" s="1"/>
  <c r="A104" i="10"/>
  <c r="G103" i="10"/>
  <c r="A103" i="10"/>
  <c r="G102" i="10"/>
  <c r="G102" i="11" s="1"/>
  <c r="I102" i="11" s="1"/>
  <c r="J102" i="11" s="1"/>
  <c r="Q92" i="15" s="1"/>
  <c r="A102" i="10"/>
  <c r="G101" i="10"/>
  <c r="A101" i="10"/>
  <c r="G100" i="10"/>
  <c r="G100" i="11" s="1"/>
  <c r="A100" i="10"/>
  <c r="G99" i="10"/>
  <c r="A99" i="10"/>
  <c r="G98" i="10"/>
  <c r="A98" i="10"/>
  <c r="G97" i="10"/>
  <c r="A97" i="10"/>
  <c r="G96" i="10"/>
  <c r="G96" i="11" s="1"/>
  <c r="I96" i="11" s="1"/>
  <c r="J96" i="11" s="1"/>
  <c r="A96" i="10"/>
  <c r="G95" i="10"/>
  <c r="A95" i="10"/>
  <c r="G94" i="10"/>
  <c r="G94" i="11" s="1"/>
  <c r="A94" i="10"/>
  <c r="G93" i="10"/>
  <c r="A93" i="10"/>
  <c r="G92" i="10"/>
  <c r="G92" i="11" s="1"/>
  <c r="A92" i="10"/>
  <c r="G91" i="10"/>
  <c r="A91" i="10"/>
  <c r="G90" i="10"/>
  <c r="A90" i="10"/>
  <c r="G89" i="10"/>
  <c r="A89" i="10"/>
  <c r="G88" i="10"/>
  <c r="G88" i="11" s="1"/>
  <c r="A88" i="10"/>
  <c r="G87" i="10"/>
  <c r="A87" i="10"/>
  <c r="G86" i="10"/>
  <c r="A86" i="10"/>
  <c r="G85" i="10"/>
  <c r="A85" i="10"/>
  <c r="G84" i="10"/>
  <c r="G84" i="11" s="1"/>
  <c r="A84" i="10"/>
  <c r="G83" i="10"/>
  <c r="A83" i="10"/>
  <c r="G82" i="10"/>
  <c r="A82" i="10"/>
  <c r="G81" i="10"/>
  <c r="A81" i="10"/>
  <c r="G80" i="10"/>
  <c r="G80" i="11" s="1"/>
  <c r="I80" i="11" s="1"/>
  <c r="J80" i="11" s="1"/>
  <c r="A80" i="10"/>
  <c r="G79" i="10"/>
  <c r="A79" i="10"/>
  <c r="G78" i="10"/>
  <c r="A78" i="10"/>
  <c r="G77" i="10"/>
  <c r="G77" i="11" s="1"/>
  <c r="I77" i="11" s="1"/>
  <c r="J77" i="11" s="1"/>
  <c r="Q67" i="15" s="1"/>
  <c r="A77" i="10"/>
  <c r="G76" i="10"/>
  <c r="G76" i="11" s="1"/>
  <c r="A76" i="10"/>
  <c r="G75" i="10"/>
  <c r="A75" i="10"/>
  <c r="G74" i="10"/>
  <c r="A74" i="10"/>
  <c r="G73" i="10"/>
  <c r="A73" i="10"/>
  <c r="G72" i="10"/>
  <c r="G72" i="11" s="1"/>
  <c r="A72" i="10"/>
  <c r="G71" i="10"/>
  <c r="A71" i="10"/>
  <c r="G70" i="10"/>
  <c r="A70" i="10"/>
  <c r="G69" i="10"/>
  <c r="A69" i="10"/>
  <c r="G68" i="10"/>
  <c r="G68" i="11" s="1"/>
  <c r="A68" i="10"/>
  <c r="G67" i="10"/>
  <c r="A67" i="10"/>
  <c r="G66" i="10"/>
  <c r="A66" i="10"/>
  <c r="G65" i="10"/>
  <c r="A65" i="10"/>
  <c r="G64" i="10"/>
  <c r="G64" i="11" s="1"/>
  <c r="I64" i="11" s="1"/>
  <c r="J64" i="11" s="1"/>
  <c r="A64" i="10"/>
  <c r="G63" i="10"/>
  <c r="A63" i="10"/>
  <c r="G62" i="10"/>
  <c r="A62" i="10"/>
  <c r="G61" i="10"/>
  <c r="G61" i="11" s="1"/>
  <c r="I61" i="11" s="1"/>
  <c r="J61" i="11" s="1"/>
  <c r="Q51" i="15" s="1"/>
  <c r="A61" i="10"/>
  <c r="G60" i="10"/>
  <c r="G60" i="11" s="1"/>
  <c r="I60" i="11" s="1"/>
  <c r="J60" i="11" s="1"/>
  <c r="A60" i="10"/>
  <c r="G59" i="10"/>
  <c r="A59" i="10"/>
  <c r="G58" i="10"/>
  <c r="A58" i="10"/>
  <c r="G57" i="10"/>
  <c r="A57" i="10"/>
  <c r="G56" i="10"/>
  <c r="G56" i="11" s="1"/>
  <c r="A56" i="10"/>
  <c r="G55" i="10"/>
  <c r="A55" i="10"/>
  <c r="G54" i="10"/>
  <c r="A54" i="10"/>
  <c r="G53" i="10"/>
  <c r="A53" i="10"/>
  <c r="G52" i="10"/>
  <c r="G52" i="11" s="1"/>
  <c r="A52" i="10"/>
  <c r="G51" i="10"/>
  <c r="A51" i="10"/>
  <c r="G50" i="10"/>
  <c r="A50" i="10"/>
  <c r="G49" i="10"/>
  <c r="A49" i="10"/>
  <c r="G48" i="10"/>
  <c r="G48" i="11" s="1"/>
  <c r="I48" i="11" s="1"/>
  <c r="J48" i="11" s="1"/>
  <c r="A48" i="10"/>
  <c r="G47" i="10"/>
  <c r="A47" i="10"/>
  <c r="G46" i="10"/>
  <c r="A46" i="10"/>
  <c r="G45" i="10"/>
  <c r="G45" i="11" s="1"/>
  <c r="I45" i="11" s="1"/>
  <c r="J45" i="11" s="1"/>
  <c r="A45" i="10"/>
  <c r="G44" i="10"/>
  <c r="G44" i="11" s="1"/>
  <c r="I44" i="11" s="1"/>
  <c r="J44" i="11" s="1"/>
  <c r="Q34" i="15" s="1"/>
  <c r="A44" i="10"/>
  <c r="G43" i="10"/>
  <c r="G43" i="11" s="1"/>
  <c r="I43" i="11" s="1"/>
  <c r="J43" i="11" s="1"/>
  <c r="A43" i="10"/>
  <c r="G42" i="10"/>
  <c r="A42" i="10"/>
  <c r="G41" i="10"/>
  <c r="A41" i="10"/>
  <c r="G40" i="10"/>
  <c r="G40" i="11" s="1"/>
  <c r="I40" i="11" s="1"/>
  <c r="J40" i="11" s="1"/>
  <c r="A40" i="10"/>
  <c r="G39" i="10"/>
  <c r="A39" i="10"/>
  <c r="G38" i="10"/>
  <c r="A38" i="10"/>
  <c r="G37" i="10"/>
  <c r="A37" i="10"/>
  <c r="G36" i="10"/>
  <c r="G36" i="11" s="1"/>
  <c r="I36" i="11" s="1"/>
  <c r="J36" i="11" s="1"/>
  <c r="Q26" i="15" s="1"/>
  <c r="A36" i="10"/>
  <c r="G35" i="10"/>
  <c r="A35" i="10"/>
  <c r="G34" i="10"/>
  <c r="A34" i="10"/>
  <c r="G33" i="10"/>
  <c r="A33" i="10"/>
  <c r="G32" i="10"/>
  <c r="G32" i="11" s="1"/>
  <c r="A32" i="10"/>
  <c r="G31" i="10"/>
  <c r="A31" i="10"/>
  <c r="G30" i="10"/>
  <c r="A30" i="10"/>
  <c r="G29" i="10"/>
  <c r="G29" i="11" s="1"/>
  <c r="I29" i="11" s="1"/>
  <c r="J29" i="11" s="1"/>
  <c r="A29" i="10"/>
  <c r="G28" i="10"/>
  <c r="G28" i="11" s="1"/>
  <c r="I28" i="11" s="1"/>
  <c r="J28" i="11" s="1"/>
  <c r="Q18" i="15" s="1"/>
  <c r="A28" i="10"/>
  <c r="G27" i="10"/>
  <c r="A27" i="10"/>
  <c r="G26" i="10"/>
  <c r="A26" i="10"/>
  <c r="G25" i="10"/>
  <c r="A25" i="10"/>
  <c r="G24" i="10"/>
  <c r="G24" i="11" s="1"/>
  <c r="A24" i="10"/>
  <c r="G23" i="10"/>
  <c r="A23" i="10"/>
  <c r="G22" i="10"/>
  <c r="A22" i="10"/>
  <c r="G21" i="10"/>
  <c r="A21" i="10"/>
  <c r="G20" i="10"/>
  <c r="A20" i="10"/>
  <c r="G19" i="10"/>
  <c r="A19" i="10"/>
  <c r="G18" i="10"/>
  <c r="K18" i="10" s="1"/>
  <c r="A18" i="10"/>
  <c r="G17" i="10"/>
  <c r="K17" i="10" s="1"/>
  <c r="A17" i="10"/>
  <c r="G16" i="10"/>
  <c r="A16" i="10"/>
  <c r="G15" i="10"/>
  <c r="K15" i="10" s="1"/>
  <c r="A15" i="10"/>
  <c r="G14" i="10"/>
  <c r="K14" i="10" s="1"/>
  <c r="A14" i="10"/>
  <c r="B3" i="10"/>
  <c r="G113" i="9"/>
  <c r="I113" i="9" s="1"/>
  <c r="J113" i="9" s="1"/>
  <c r="M103" i="15" s="1"/>
  <c r="A113" i="9"/>
  <c r="G112" i="9"/>
  <c r="I112" i="9" s="1"/>
  <c r="J112" i="9" s="1"/>
  <c r="M102" i="15" s="1"/>
  <c r="A112" i="9"/>
  <c r="G111" i="9"/>
  <c r="I111" i="9" s="1"/>
  <c r="J111" i="9" s="1"/>
  <c r="M101" i="15" s="1"/>
  <c r="A111" i="9"/>
  <c r="G110" i="9"/>
  <c r="A110" i="9"/>
  <c r="G109" i="9"/>
  <c r="I109" i="9" s="1"/>
  <c r="J109" i="9" s="1"/>
  <c r="A109" i="9"/>
  <c r="G108" i="9"/>
  <c r="I108" i="9" s="1"/>
  <c r="J108" i="9" s="1"/>
  <c r="M98" i="15" s="1"/>
  <c r="A108" i="9"/>
  <c r="G107" i="9"/>
  <c r="I107" i="9" s="1"/>
  <c r="J107" i="9" s="1"/>
  <c r="M97" i="15" s="1"/>
  <c r="A107" i="9"/>
  <c r="G106" i="9"/>
  <c r="A106" i="9"/>
  <c r="G105" i="9"/>
  <c r="I105" i="9" s="1"/>
  <c r="J105" i="9" s="1"/>
  <c r="M95" i="15" s="1"/>
  <c r="A105" i="9"/>
  <c r="G104" i="9"/>
  <c r="I104" i="9" s="1"/>
  <c r="J104" i="9" s="1"/>
  <c r="M94" i="15" s="1"/>
  <c r="A104" i="9"/>
  <c r="G103" i="9"/>
  <c r="I103" i="9" s="1"/>
  <c r="J103" i="9" s="1"/>
  <c r="M93" i="15" s="1"/>
  <c r="A103" i="9"/>
  <c r="G102" i="9"/>
  <c r="A102" i="9"/>
  <c r="G101" i="9"/>
  <c r="I101" i="9" s="1"/>
  <c r="J101" i="9" s="1"/>
  <c r="M91" i="15" s="1"/>
  <c r="A101" i="9"/>
  <c r="G100" i="9"/>
  <c r="I100" i="9" s="1"/>
  <c r="J100" i="9" s="1"/>
  <c r="M90" i="15" s="1"/>
  <c r="A100" i="9"/>
  <c r="G99" i="9"/>
  <c r="I99" i="9" s="1"/>
  <c r="J99" i="9" s="1"/>
  <c r="M89" i="15" s="1"/>
  <c r="A99" i="9"/>
  <c r="G98" i="9"/>
  <c r="I98" i="9" s="1"/>
  <c r="J98" i="9" s="1"/>
  <c r="A98" i="9"/>
  <c r="G97" i="9"/>
  <c r="A97" i="9"/>
  <c r="G96" i="9"/>
  <c r="A96" i="9"/>
  <c r="G95" i="9"/>
  <c r="I95" i="9" s="1"/>
  <c r="J95" i="9" s="1"/>
  <c r="M85" i="15" s="1"/>
  <c r="A95" i="9"/>
  <c r="G94" i="9"/>
  <c r="A94" i="9"/>
  <c r="G93" i="9"/>
  <c r="I93" i="9" s="1"/>
  <c r="J93" i="9" s="1"/>
  <c r="A93" i="9"/>
  <c r="G92" i="9"/>
  <c r="I92" i="9" s="1"/>
  <c r="J92" i="9" s="1"/>
  <c r="M82" i="15" s="1"/>
  <c r="A92" i="9"/>
  <c r="G91" i="9"/>
  <c r="I91" i="9" s="1"/>
  <c r="J91" i="9" s="1"/>
  <c r="A91" i="9"/>
  <c r="G90" i="9"/>
  <c r="I90" i="9" s="1"/>
  <c r="J90" i="9" s="1"/>
  <c r="A90" i="9"/>
  <c r="G89" i="9"/>
  <c r="I89" i="9" s="1"/>
  <c r="J89" i="9" s="1"/>
  <c r="A89" i="9"/>
  <c r="G88" i="9"/>
  <c r="I88" i="9" s="1"/>
  <c r="J88" i="9" s="1"/>
  <c r="A88" i="9"/>
  <c r="G87" i="9"/>
  <c r="I87" i="9" s="1"/>
  <c r="J87" i="9" s="1"/>
  <c r="A87" i="9"/>
  <c r="G86" i="9"/>
  <c r="I86" i="9" s="1"/>
  <c r="J86" i="9" s="1"/>
  <c r="A86" i="9"/>
  <c r="G85" i="9"/>
  <c r="I85" i="9" s="1"/>
  <c r="J85" i="9" s="1"/>
  <c r="A85" i="9"/>
  <c r="G84" i="9"/>
  <c r="I84" i="9" s="1"/>
  <c r="J84" i="9" s="1"/>
  <c r="M74" i="15" s="1"/>
  <c r="A84" i="9"/>
  <c r="G83" i="9"/>
  <c r="I83" i="9" s="1"/>
  <c r="J83" i="9" s="1"/>
  <c r="A83" i="9"/>
  <c r="G82" i="9"/>
  <c r="I82" i="9" s="1"/>
  <c r="J82" i="9" s="1"/>
  <c r="A82" i="9"/>
  <c r="G81" i="9"/>
  <c r="I81" i="9" s="1"/>
  <c r="J81" i="9" s="1"/>
  <c r="A81" i="9"/>
  <c r="G80" i="9"/>
  <c r="I80" i="9" s="1"/>
  <c r="J80" i="9" s="1"/>
  <c r="A80" i="9"/>
  <c r="G79" i="9"/>
  <c r="I79" i="9" s="1"/>
  <c r="J79" i="9" s="1"/>
  <c r="M69" i="15" s="1"/>
  <c r="A79" i="9"/>
  <c r="G78" i="9"/>
  <c r="A78" i="9"/>
  <c r="G77" i="9"/>
  <c r="I77" i="9" s="1"/>
  <c r="J77" i="9" s="1"/>
  <c r="A77" i="9"/>
  <c r="G76" i="9"/>
  <c r="I76" i="9" s="1"/>
  <c r="J76" i="9" s="1"/>
  <c r="M66" i="15" s="1"/>
  <c r="A76" i="9"/>
  <c r="G75" i="9"/>
  <c r="I75" i="9" s="1"/>
  <c r="J75" i="9" s="1"/>
  <c r="M65" i="15" s="1"/>
  <c r="A75" i="9"/>
  <c r="G74" i="9"/>
  <c r="I74" i="9" s="1"/>
  <c r="J74" i="9" s="1"/>
  <c r="A74" i="9"/>
  <c r="G73" i="9"/>
  <c r="I73" i="9" s="1"/>
  <c r="J73" i="9" s="1"/>
  <c r="A73" i="9"/>
  <c r="G72" i="9"/>
  <c r="I72" i="9" s="1"/>
  <c r="J72" i="9" s="1"/>
  <c r="M62" i="15" s="1"/>
  <c r="A72" i="9"/>
  <c r="G71" i="9"/>
  <c r="I71" i="9" s="1"/>
  <c r="J71" i="9" s="1"/>
  <c r="M61" i="15" s="1"/>
  <c r="A71" i="9"/>
  <c r="G70" i="9"/>
  <c r="I70" i="9" s="1"/>
  <c r="J70" i="9" s="1"/>
  <c r="A70" i="9"/>
  <c r="G69" i="9"/>
  <c r="A69" i="9"/>
  <c r="G68" i="9"/>
  <c r="I68" i="9" s="1"/>
  <c r="J68" i="9" s="1"/>
  <c r="M58" i="15" s="1"/>
  <c r="A68" i="9"/>
  <c r="G67" i="9"/>
  <c r="I67" i="9" s="1"/>
  <c r="J67" i="9" s="1"/>
  <c r="M57" i="15" s="1"/>
  <c r="A67" i="9"/>
  <c r="G66" i="9"/>
  <c r="I66" i="9" s="1"/>
  <c r="J66" i="9" s="1"/>
  <c r="A66" i="9"/>
  <c r="G65" i="9"/>
  <c r="A65" i="9"/>
  <c r="G64" i="9"/>
  <c r="A64" i="9"/>
  <c r="G63" i="9"/>
  <c r="A63" i="9"/>
  <c r="G62" i="9"/>
  <c r="I62" i="9" s="1"/>
  <c r="J62" i="9" s="1"/>
  <c r="A62" i="9"/>
  <c r="G61" i="9"/>
  <c r="I61" i="9" s="1"/>
  <c r="J61" i="9" s="1"/>
  <c r="A61" i="9"/>
  <c r="G60" i="9"/>
  <c r="I60" i="9" s="1"/>
  <c r="J60" i="9" s="1"/>
  <c r="M50" i="15" s="1"/>
  <c r="A60" i="9"/>
  <c r="G59" i="9"/>
  <c r="I59" i="9" s="1"/>
  <c r="J59" i="9" s="1"/>
  <c r="A59" i="9"/>
  <c r="G58" i="9"/>
  <c r="I58" i="9" s="1"/>
  <c r="J58" i="9" s="1"/>
  <c r="A58" i="9"/>
  <c r="G57" i="9"/>
  <c r="I57" i="9" s="1"/>
  <c r="J57" i="9" s="1"/>
  <c r="A57" i="9"/>
  <c r="G56" i="9"/>
  <c r="I56" i="9" s="1"/>
  <c r="J56" i="9" s="1"/>
  <c r="A56" i="9"/>
  <c r="G55" i="9"/>
  <c r="I55" i="9" s="1"/>
  <c r="J55" i="9" s="1"/>
  <c r="A55" i="9"/>
  <c r="G54" i="9"/>
  <c r="A54" i="9"/>
  <c r="G53" i="9"/>
  <c r="I53" i="9" s="1"/>
  <c r="J53" i="9" s="1"/>
  <c r="A53" i="9"/>
  <c r="G52" i="9"/>
  <c r="I52" i="9" s="1"/>
  <c r="J52" i="9" s="1"/>
  <c r="M42" i="15" s="1"/>
  <c r="A52" i="9"/>
  <c r="G51" i="9"/>
  <c r="I51" i="9" s="1"/>
  <c r="J51" i="9" s="1"/>
  <c r="A51" i="9"/>
  <c r="G50" i="9"/>
  <c r="I50" i="9" s="1"/>
  <c r="J50" i="9" s="1"/>
  <c r="A50" i="9"/>
  <c r="G49" i="9"/>
  <c r="I49" i="9" s="1"/>
  <c r="J49" i="9" s="1"/>
  <c r="A49" i="9"/>
  <c r="G48" i="9"/>
  <c r="I48" i="9" s="1"/>
  <c r="J48" i="9" s="1"/>
  <c r="A48" i="9"/>
  <c r="G47" i="9"/>
  <c r="I47" i="9" s="1"/>
  <c r="J47" i="9" s="1"/>
  <c r="M37" i="15" s="1"/>
  <c r="A47" i="9"/>
  <c r="G46" i="9"/>
  <c r="I46" i="9" s="1"/>
  <c r="J46" i="9" s="1"/>
  <c r="A46" i="9"/>
  <c r="G45" i="9"/>
  <c r="I45" i="9" s="1"/>
  <c r="J45" i="9" s="1"/>
  <c r="A45" i="9"/>
  <c r="G44" i="9"/>
  <c r="A44" i="9"/>
  <c r="G43" i="9"/>
  <c r="I43" i="9" s="1"/>
  <c r="J43" i="9" s="1"/>
  <c r="A43" i="9"/>
  <c r="G42" i="9"/>
  <c r="A42" i="9"/>
  <c r="G41" i="9"/>
  <c r="I41" i="9" s="1"/>
  <c r="J41" i="9" s="1"/>
  <c r="A41" i="9"/>
  <c r="G40" i="9"/>
  <c r="A40" i="9"/>
  <c r="G39" i="9"/>
  <c r="A39" i="9"/>
  <c r="G38" i="9"/>
  <c r="A38" i="9"/>
  <c r="G37" i="9"/>
  <c r="I37" i="9" s="1"/>
  <c r="J37" i="9" s="1"/>
  <c r="A37" i="9"/>
  <c r="G36" i="9"/>
  <c r="A36" i="9"/>
  <c r="G35" i="9"/>
  <c r="I35" i="9" s="1"/>
  <c r="J35" i="9" s="1"/>
  <c r="A35" i="9"/>
  <c r="G34" i="9"/>
  <c r="A34" i="9"/>
  <c r="G33" i="9"/>
  <c r="I33" i="9" s="1"/>
  <c r="J33" i="9" s="1"/>
  <c r="A33" i="9"/>
  <c r="G32" i="9"/>
  <c r="A32" i="9"/>
  <c r="G31" i="9"/>
  <c r="A31" i="9"/>
  <c r="G30" i="9"/>
  <c r="A30" i="9"/>
  <c r="G29" i="9"/>
  <c r="I29" i="9" s="1"/>
  <c r="J29" i="9" s="1"/>
  <c r="A29" i="9"/>
  <c r="G28" i="9"/>
  <c r="A28" i="9"/>
  <c r="G27" i="9"/>
  <c r="A27" i="9"/>
  <c r="G26" i="9"/>
  <c r="A26" i="9"/>
  <c r="G25" i="9"/>
  <c r="I25" i="9" s="1"/>
  <c r="J25" i="9" s="1"/>
  <c r="A25" i="9"/>
  <c r="G24" i="9"/>
  <c r="A24" i="9"/>
  <c r="G23" i="9"/>
  <c r="A23" i="9"/>
  <c r="G22" i="9"/>
  <c r="A22" i="9"/>
  <c r="G21" i="9"/>
  <c r="I21" i="9" s="1"/>
  <c r="J21" i="9" s="1"/>
  <c r="A21" i="9"/>
  <c r="G20" i="9"/>
  <c r="A20" i="9"/>
  <c r="G19" i="9"/>
  <c r="A19" i="9"/>
  <c r="G18" i="9"/>
  <c r="K18" i="9" s="1"/>
  <c r="A18" i="9"/>
  <c r="G17" i="9"/>
  <c r="A17" i="9"/>
  <c r="G16" i="9"/>
  <c r="K16" i="9" s="1"/>
  <c r="A16" i="9"/>
  <c r="G15" i="9"/>
  <c r="K15" i="9" s="1"/>
  <c r="A15" i="9"/>
  <c r="G14" i="9"/>
  <c r="A14" i="9"/>
  <c r="B3" i="9"/>
  <c r="G113" i="8"/>
  <c r="I113" i="8" s="1"/>
  <c r="J113" i="8" s="1"/>
  <c r="K103" i="15" s="1"/>
  <c r="A113" i="8"/>
  <c r="G112" i="8"/>
  <c r="A112" i="8"/>
  <c r="G111" i="8"/>
  <c r="I111" i="8" s="1"/>
  <c r="J111" i="8" s="1"/>
  <c r="K101" i="15" s="1"/>
  <c r="A111" i="8"/>
  <c r="G110" i="8"/>
  <c r="I110" i="8" s="1"/>
  <c r="J110" i="8" s="1"/>
  <c r="A110" i="8"/>
  <c r="G109" i="8"/>
  <c r="I109" i="8" s="1"/>
  <c r="J109" i="8" s="1"/>
  <c r="K99" i="15" s="1"/>
  <c r="A109" i="8"/>
  <c r="G108" i="8"/>
  <c r="A108" i="8"/>
  <c r="G107" i="8"/>
  <c r="I107" i="8" s="1"/>
  <c r="J107" i="8" s="1"/>
  <c r="A107" i="8"/>
  <c r="G106" i="8"/>
  <c r="A106" i="8"/>
  <c r="G105" i="8"/>
  <c r="A105" i="8"/>
  <c r="G104" i="8"/>
  <c r="A104" i="8"/>
  <c r="G103" i="8"/>
  <c r="I103" i="8" s="1"/>
  <c r="J103" i="8" s="1"/>
  <c r="K93" i="15" s="1"/>
  <c r="A103" i="8"/>
  <c r="G102" i="8"/>
  <c r="A102" i="8"/>
  <c r="G101" i="8"/>
  <c r="I101" i="8" s="1"/>
  <c r="J101" i="8" s="1"/>
  <c r="K91" i="15" s="1"/>
  <c r="A101" i="8"/>
  <c r="G100" i="8"/>
  <c r="A100" i="8"/>
  <c r="G99" i="8"/>
  <c r="I99" i="8" s="1"/>
  <c r="J99" i="8" s="1"/>
  <c r="A99" i="8"/>
  <c r="G98" i="8"/>
  <c r="A98" i="8"/>
  <c r="G97" i="8"/>
  <c r="I97" i="8" s="1"/>
  <c r="J97" i="8" s="1"/>
  <c r="A97" i="8"/>
  <c r="G96" i="8"/>
  <c r="A96" i="8"/>
  <c r="G95" i="8"/>
  <c r="I95" i="8" s="1"/>
  <c r="J95" i="8" s="1"/>
  <c r="K85" i="15" s="1"/>
  <c r="A95" i="8"/>
  <c r="G94" i="8"/>
  <c r="A94" i="8"/>
  <c r="G93" i="8"/>
  <c r="I93" i="8" s="1"/>
  <c r="J93" i="8" s="1"/>
  <c r="K83" i="15" s="1"/>
  <c r="A93" i="8"/>
  <c r="G92" i="8"/>
  <c r="A92" i="8"/>
  <c r="G91" i="8"/>
  <c r="I91" i="8" s="1"/>
  <c r="J91" i="8" s="1"/>
  <c r="A91" i="8"/>
  <c r="G90" i="8"/>
  <c r="A90" i="8"/>
  <c r="G89" i="8"/>
  <c r="I89" i="8" s="1"/>
  <c r="J89" i="8" s="1"/>
  <c r="K79" i="15" s="1"/>
  <c r="A89" i="8"/>
  <c r="G88" i="8"/>
  <c r="A88" i="8"/>
  <c r="G87" i="8"/>
  <c r="I87" i="8" s="1"/>
  <c r="J87" i="8" s="1"/>
  <c r="K77" i="15" s="1"/>
  <c r="A87" i="8"/>
  <c r="G86" i="8"/>
  <c r="A86" i="8"/>
  <c r="G85" i="8"/>
  <c r="I85" i="8" s="1"/>
  <c r="J85" i="8" s="1"/>
  <c r="K75" i="15" s="1"/>
  <c r="A85" i="8"/>
  <c r="G84" i="8"/>
  <c r="A84" i="8"/>
  <c r="G83" i="8"/>
  <c r="I83" i="8" s="1"/>
  <c r="J83" i="8" s="1"/>
  <c r="A83" i="8"/>
  <c r="G82" i="8"/>
  <c r="A82" i="8"/>
  <c r="G81" i="8"/>
  <c r="I81" i="8" s="1"/>
  <c r="J81" i="8" s="1"/>
  <c r="A81" i="8"/>
  <c r="G80" i="8"/>
  <c r="A80" i="8"/>
  <c r="G79" i="8"/>
  <c r="I79" i="8" s="1"/>
  <c r="J79" i="8" s="1"/>
  <c r="K69" i="15" s="1"/>
  <c r="A79" i="8"/>
  <c r="G78" i="8"/>
  <c r="I78" i="8" s="1"/>
  <c r="J78" i="8" s="1"/>
  <c r="A78" i="8"/>
  <c r="G77" i="8"/>
  <c r="A77" i="8"/>
  <c r="G76" i="8"/>
  <c r="A76" i="8"/>
  <c r="G75" i="8"/>
  <c r="I75" i="8" s="1"/>
  <c r="J75" i="8" s="1"/>
  <c r="A75" i="8"/>
  <c r="G74" i="8"/>
  <c r="I74" i="8" s="1"/>
  <c r="J74" i="8" s="1"/>
  <c r="A74" i="8"/>
  <c r="G73" i="8"/>
  <c r="A73" i="8"/>
  <c r="G72" i="8"/>
  <c r="A72" i="8"/>
  <c r="G71" i="8"/>
  <c r="I71" i="8" s="1"/>
  <c r="J71" i="8" s="1"/>
  <c r="A71" i="8"/>
  <c r="G70" i="8"/>
  <c r="A70" i="8"/>
  <c r="G69" i="8"/>
  <c r="I69" i="8" s="1"/>
  <c r="J69" i="8" s="1"/>
  <c r="K59" i="15" s="1"/>
  <c r="A69" i="8"/>
  <c r="G68" i="8"/>
  <c r="I68" i="8" s="1"/>
  <c r="J68" i="8" s="1"/>
  <c r="A68" i="8"/>
  <c r="G67" i="8"/>
  <c r="I67" i="8" s="1"/>
  <c r="J67" i="8" s="1"/>
  <c r="K57" i="15" s="1"/>
  <c r="A67" i="8"/>
  <c r="G66" i="8"/>
  <c r="A66" i="8"/>
  <c r="G65" i="8"/>
  <c r="I65" i="8" s="1"/>
  <c r="J65" i="8" s="1"/>
  <c r="A65" i="8"/>
  <c r="G64" i="8"/>
  <c r="I64" i="8" s="1"/>
  <c r="J64" i="8" s="1"/>
  <c r="K54" i="15" s="1"/>
  <c r="A64" i="8"/>
  <c r="G63" i="8"/>
  <c r="I63" i="8" s="1"/>
  <c r="J63" i="8" s="1"/>
  <c r="K53" i="15" s="1"/>
  <c r="A63" i="8"/>
  <c r="G62" i="8"/>
  <c r="I62" i="8" s="1"/>
  <c r="J62" i="8" s="1"/>
  <c r="A62" i="8"/>
  <c r="G61" i="8"/>
  <c r="A61" i="8"/>
  <c r="G60" i="8"/>
  <c r="A60" i="8"/>
  <c r="G59" i="8"/>
  <c r="I59" i="8" s="1"/>
  <c r="J59" i="8" s="1"/>
  <c r="K49" i="15" s="1"/>
  <c r="A59" i="8"/>
  <c r="G58" i="8"/>
  <c r="I58" i="8" s="1"/>
  <c r="J58" i="8" s="1"/>
  <c r="A58" i="8"/>
  <c r="G57" i="8"/>
  <c r="I57" i="8" s="1"/>
  <c r="J57" i="8" s="1"/>
  <c r="K47" i="15" s="1"/>
  <c r="A57" i="8"/>
  <c r="G56" i="8"/>
  <c r="A56" i="8"/>
  <c r="G55" i="8"/>
  <c r="I55" i="8" s="1"/>
  <c r="J55" i="8" s="1"/>
  <c r="A55" i="8"/>
  <c r="G54" i="8"/>
  <c r="A54" i="8"/>
  <c r="G53" i="8"/>
  <c r="I53" i="8" s="1"/>
  <c r="J53" i="8" s="1"/>
  <c r="K43" i="15" s="1"/>
  <c r="A53" i="8"/>
  <c r="G52" i="8"/>
  <c r="A52" i="8"/>
  <c r="G51" i="8"/>
  <c r="I51" i="8" s="1"/>
  <c r="J51" i="8" s="1"/>
  <c r="K41" i="15" s="1"/>
  <c r="A51" i="8"/>
  <c r="G50" i="8"/>
  <c r="A50" i="8"/>
  <c r="G49" i="8"/>
  <c r="I49" i="8" s="1"/>
  <c r="J49" i="8" s="1"/>
  <c r="A49" i="8"/>
  <c r="G48" i="8"/>
  <c r="I48" i="8" s="1"/>
  <c r="J48" i="8" s="1"/>
  <c r="K38" i="15" s="1"/>
  <c r="A48" i="8"/>
  <c r="G47" i="8"/>
  <c r="I47" i="8" s="1"/>
  <c r="J47" i="8" s="1"/>
  <c r="K37" i="15" s="1"/>
  <c r="A47" i="8"/>
  <c r="G46" i="8"/>
  <c r="I46" i="8" s="1"/>
  <c r="J46" i="8" s="1"/>
  <c r="A46" i="8"/>
  <c r="G45" i="8"/>
  <c r="I45" i="8" s="1"/>
  <c r="J45" i="8" s="1"/>
  <c r="A45" i="8"/>
  <c r="G44" i="8"/>
  <c r="I44" i="8" s="1"/>
  <c r="J44" i="8" s="1"/>
  <c r="A44" i="8"/>
  <c r="G43" i="8"/>
  <c r="I43" i="8" s="1"/>
  <c r="J43" i="8" s="1"/>
  <c r="K33" i="15" s="1"/>
  <c r="A43" i="8"/>
  <c r="G42" i="8"/>
  <c r="A42" i="8"/>
  <c r="G41" i="8"/>
  <c r="I41" i="8" s="1"/>
  <c r="J41" i="8" s="1"/>
  <c r="K31" i="15" s="1"/>
  <c r="A41" i="8"/>
  <c r="G40" i="8"/>
  <c r="I40" i="8" s="1"/>
  <c r="J40" i="8" s="1"/>
  <c r="A40" i="8"/>
  <c r="G39" i="8"/>
  <c r="I39" i="8" s="1"/>
  <c r="J39" i="8" s="1"/>
  <c r="K29" i="15" s="1"/>
  <c r="A39" i="8"/>
  <c r="G38" i="8"/>
  <c r="I38" i="8" s="1"/>
  <c r="J38" i="8" s="1"/>
  <c r="A38" i="8"/>
  <c r="G37" i="8"/>
  <c r="A37" i="8"/>
  <c r="G36" i="8"/>
  <c r="I36" i="8" s="1"/>
  <c r="J36" i="8" s="1"/>
  <c r="K26" i="15" s="1"/>
  <c r="A36" i="8"/>
  <c r="G35" i="8"/>
  <c r="I35" i="8" s="1"/>
  <c r="J35" i="8" s="1"/>
  <c r="K25" i="15" s="1"/>
  <c r="A35" i="8"/>
  <c r="G34" i="8"/>
  <c r="I34" i="8" s="1"/>
  <c r="J34" i="8" s="1"/>
  <c r="A34" i="8"/>
  <c r="G33" i="8"/>
  <c r="A33" i="8"/>
  <c r="G32" i="8"/>
  <c r="I32" i="8" s="1"/>
  <c r="J32" i="8" s="1"/>
  <c r="A32" i="8"/>
  <c r="G31" i="8"/>
  <c r="I31" i="8" s="1"/>
  <c r="J31" i="8" s="1"/>
  <c r="A31" i="8"/>
  <c r="G30" i="8"/>
  <c r="I30" i="8" s="1"/>
  <c r="J30" i="8" s="1"/>
  <c r="A30" i="8"/>
  <c r="G29" i="8"/>
  <c r="I29" i="8" s="1"/>
  <c r="J29" i="8" s="1"/>
  <c r="A29" i="8"/>
  <c r="G28" i="8"/>
  <c r="I28" i="8" s="1"/>
  <c r="J28" i="8" s="1"/>
  <c r="A28" i="8"/>
  <c r="G27" i="8"/>
  <c r="I27" i="8" s="1"/>
  <c r="J27" i="8" s="1"/>
  <c r="K17" i="15" s="1"/>
  <c r="A27" i="8"/>
  <c r="G26" i="8"/>
  <c r="A26" i="8"/>
  <c r="G25" i="8"/>
  <c r="I25" i="8" s="1"/>
  <c r="J25" i="8" s="1"/>
  <c r="K15" i="15" s="1"/>
  <c r="A25" i="8"/>
  <c r="G24" i="8"/>
  <c r="I24" i="8" s="1"/>
  <c r="J24" i="8" s="1"/>
  <c r="A24" i="8"/>
  <c r="G23" i="8"/>
  <c r="I23" i="8" s="1"/>
  <c r="J23" i="8" s="1"/>
  <c r="K13" i="15" s="1"/>
  <c r="A23" i="8"/>
  <c r="G22" i="8"/>
  <c r="I22" i="8" s="1"/>
  <c r="J22" i="8" s="1"/>
  <c r="A22" i="8"/>
  <c r="G21" i="8"/>
  <c r="A21" i="8"/>
  <c r="G20" i="8"/>
  <c r="I20" i="8" s="1"/>
  <c r="J20" i="8" s="1"/>
  <c r="K10" i="15" s="1"/>
  <c r="A20" i="8"/>
  <c r="G19" i="8"/>
  <c r="I19" i="8" s="1"/>
  <c r="J19" i="8" s="1"/>
  <c r="K9" i="15" s="1"/>
  <c r="A19" i="8"/>
  <c r="G18" i="8"/>
  <c r="A18" i="8"/>
  <c r="G17" i="8"/>
  <c r="K17" i="8" s="1"/>
  <c r="A17" i="8"/>
  <c r="G16" i="8"/>
  <c r="A16" i="8"/>
  <c r="G15" i="8"/>
  <c r="A15" i="8"/>
  <c r="G14" i="8"/>
  <c r="A14" i="8"/>
  <c r="B3" i="8"/>
  <c r="G113" i="7"/>
  <c r="I113" i="7" s="1"/>
  <c r="J113" i="7" s="1"/>
  <c r="I103" i="15" s="1"/>
  <c r="A113" i="7"/>
  <c r="G112" i="7"/>
  <c r="I112" i="7" s="1"/>
  <c r="J112" i="7" s="1"/>
  <c r="I102" i="15" s="1"/>
  <c r="A112" i="7"/>
  <c r="G111" i="7"/>
  <c r="I111" i="7" s="1"/>
  <c r="J111" i="7" s="1"/>
  <c r="A111" i="7"/>
  <c r="G110" i="7"/>
  <c r="A110" i="7"/>
  <c r="G109" i="7"/>
  <c r="I109" i="7" s="1"/>
  <c r="J109" i="7" s="1"/>
  <c r="I99" i="15" s="1"/>
  <c r="A109" i="7"/>
  <c r="G108" i="7"/>
  <c r="I108" i="7" s="1"/>
  <c r="J108" i="7" s="1"/>
  <c r="I98" i="15" s="1"/>
  <c r="A108" i="7"/>
  <c r="G107" i="7"/>
  <c r="I107" i="7" s="1"/>
  <c r="J107" i="7" s="1"/>
  <c r="A107" i="7"/>
  <c r="G106" i="7"/>
  <c r="A106" i="7"/>
  <c r="G105" i="7"/>
  <c r="I105" i="7" s="1"/>
  <c r="J105" i="7" s="1"/>
  <c r="I95" i="15" s="1"/>
  <c r="A105" i="7"/>
  <c r="G104" i="7"/>
  <c r="I104" i="7" s="1"/>
  <c r="J104" i="7" s="1"/>
  <c r="I94" i="15" s="1"/>
  <c r="A104" i="7"/>
  <c r="G103" i="7"/>
  <c r="I103" i="7" s="1"/>
  <c r="J103" i="7" s="1"/>
  <c r="A103" i="7"/>
  <c r="G102" i="7"/>
  <c r="A102" i="7"/>
  <c r="G101" i="7"/>
  <c r="I101" i="7" s="1"/>
  <c r="J101" i="7" s="1"/>
  <c r="A101" i="7"/>
  <c r="G100" i="7"/>
  <c r="I100" i="7" s="1"/>
  <c r="J100" i="7" s="1"/>
  <c r="I90" i="15" s="1"/>
  <c r="A100" i="7"/>
  <c r="G99" i="7"/>
  <c r="I99" i="7" s="1"/>
  <c r="J99" i="7" s="1"/>
  <c r="A99" i="7"/>
  <c r="G98" i="7"/>
  <c r="A98" i="7"/>
  <c r="G97" i="7"/>
  <c r="I97" i="7" s="1"/>
  <c r="J97" i="7" s="1"/>
  <c r="A97" i="7"/>
  <c r="G96" i="7"/>
  <c r="I96" i="7" s="1"/>
  <c r="J96" i="7" s="1"/>
  <c r="I86" i="15" s="1"/>
  <c r="A96" i="7"/>
  <c r="G95" i="7"/>
  <c r="I95" i="7" s="1"/>
  <c r="J95" i="7" s="1"/>
  <c r="A95" i="7"/>
  <c r="G94" i="7"/>
  <c r="A94" i="7"/>
  <c r="G93" i="7"/>
  <c r="I93" i="7" s="1"/>
  <c r="J93" i="7" s="1"/>
  <c r="I83" i="15" s="1"/>
  <c r="A93" i="7"/>
  <c r="G92" i="7"/>
  <c r="I92" i="7" s="1"/>
  <c r="J92" i="7" s="1"/>
  <c r="I82" i="15" s="1"/>
  <c r="A92" i="7"/>
  <c r="G91" i="7"/>
  <c r="I91" i="7" s="1"/>
  <c r="J91" i="7" s="1"/>
  <c r="A91" i="7"/>
  <c r="G90" i="7"/>
  <c r="A90" i="7"/>
  <c r="G89" i="7"/>
  <c r="I89" i="7" s="1"/>
  <c r="J89" i="7" s="1"/>
  <c r="I79" i="15" s="1"/>
  <c r="A89" i="7"/>
  <c r="G88" i="7"/>
  <c r="I88" i="7" s="1"/>
  <c r="J88" i="7" s="1"/>
  <c r="I78" i="15" s="1"/>
  <c r="A88" i="7"/>
  <c r="G87" i="7"/>
  <c r="I87" i="7" s="1"/>
  <c r="J87" i="7" s="1"/>
  <c r="A87" i="7"/>
  <c r="G86" i="7"/>
  <c r="I86" i="7" s="1"/>
  <c r="J86" i="7" s="1"/>
  <c r="A86" i="7"/>
  <c r="G85" i="7"/>
  <c r="I85" i="7" s="1"/>
  <c r="J85" i="7" s="1"/>
  <c r="A85" i="7"/>
  <c r="G84" i="7"/>
  <c r="A84" i="7"/>
  <c r="G83" i="7"/>
  <c r="I83" i="7" s="1"/>
  <c r="J83" i="7" s="1"/>
  <c r="A83" i="7"/>
  <c r="G82" i="7"/>
  <c r="I82" i="7" s="1"/>
  <c r="J82" i="7" s="1"/>
  <c r="A82" i="7"/>
  <c r="G81" i="7"/>
  <c r="I81" i="7" s="1"/>
  <c r="J81" i="7" s="1"/>
  <c r="A81" i="7"/>
  <c r="G80" i="7"/>
  <c r="I80" i="7" s="1"/>
  <c r="J80" i="7" s="1"/>
  <c r="I70" i="15" s="1"/>
  <c r="A80" i="7"/>
  <c r="G79" i="7"/>
  <c r="I79" i="7" s="1"/>
  <c r="J79" i="7" s="1"/>
  <c r="A79" i="7"/>
  <c r="G78" i="7"/>
  <c r="I78" i="7" s="1"/>
  <c r="J78" i="7" s="1"/>
  <c r="A78" i="7"/>
  <c r="G77" i="7"/>
  <c r="I77" i="7" s="1"/>
  <c r="J77" i="7" s="1"/>
  <c r="A77" i="7"/>
  <c r="G76" i="7"/>
  <c r="I76" i="7" s="1"/>
  <c r="J76" i="7" s="1"/>
  <c r="I66" i="15" s="1"/>
  <c r="A76" i="7"/>
  <c r="G75" i="7"/>
  <c r="I75" i="7" s="1"/>
  <c r="J75" i="7" s="1"/>
  <c r="I65" i="15" s="1"/>
  <c r="A75" i="7"/>
  <c r="G74" i="7"/>
  <c r="A74" i="7"/>
  <c r="G73" i="7"/>
  <c r="I73" i="7" s="1"/>
  <c r="J73" i="7" s="1"/>
  <c r="A73" i="7"/>
  <c r="G72" i="7"/>
  <c r="I72" i="7" s="1"/>
  <c r="J72" i="7" s="1"/>
  <c r="I62" i="15" s="1"/>
  <c r="A72" i="7"/>
  <c r="G71" i="7"/>
  <c r="I71" i="7" s="1"/>
  <c r="J71" i="7" s="1"/>
  <c r="I61" i="15" s="1"/>
  <c r="A71" i="7"/>
  <c r="G70" i="7"/>
  <c r="I70" i="7" s="1"/>
  <c r="J70" i="7" s="1"/>
  <c r="A70" i="7"/>
  <c r="G69" i="7"/>
  <c r="I69" i="7" s="1"/>
  <c r="J69" i="7" s="1"/>
  <c r="A69" i="7"/>
  <c r="G68" i="7"/>
  <c r="I68" i="7" s="1"/>
  <c r="J68" i="7" s="1"/>
  <c r="A68" i="7"/>
  <c r="G67" i="7"/>
  <c r="I67" i="7" s="1"/>
  <c r="J67" i="7" s="1"/>
  <c r="I57" i="15" s="1"/>
  <c r="A67" i="7"/>
  <c r="G66" i="7"/>
  <c r="I66" i="7" s="1"/>
  <c r="J66" i="7" s="1"/>
  <c r="A66" i="7"/>
  <c r="G65" i="7"/>
  <c r="I65" i="7" s="1"/>
  <c r="J65" i="7" s="1"/>
  <c r="A65" i="7"/>
  <c r="G64" i="7"/>
  <c r="I64" i="7" s="1"/>
  <c r="J64" i="7" s="1"/>
  <c r="I54" i="15" s="1"/>
  <c r="A64" i="7"/>
  <c r="G63" i="7"/>
  <c r="I63" i="7" s="1"/>
  <c r="J63" i="7" s="1"/>
  <c r="A63" i="7"/>
  <c r="G62" i="7"/>
  <c r="I62" i="7" s="1"/>
  <c r="J62" i="7" s="1"/>
  <c r="A62" i="7"/>
  <c r="G61" i="7"/>
  <c r="I61" i="7" s="1"/>
  <c r="J61" i="7" s="1"/>
  <c r="A61" i="7"/>
  <c r="G60" i="7"/>
  <c r="I60" i="7" s="1"/>
  <c r="J60" i="7" s="1"/>
  <c r="A60" i="7"/>
  <c r="G59" i="7"/>
  <c r="I59" i="7" s="1"/>
  <c r="J59" i="7" s="1"/>
  <c r="A59" i="7"/>
  <c r="G58" i="7"/>
  <c r="I58" i="7" s="1"/>
  <c r="J58" i="7" s="1"/>
  <c r="A58" i="7"/>
  <c r="G57" i="7"/>
  <c r="I57" i="7" s="1"/>
  <c r="J57" i="7" s="1"/>
  <c r="A57" i="7"/>
  <c r="G56" i="7"/>
  <c r="I56" i="7" s="1"/>
  <c r="J56" i="7" s="1"/>
  <c r="I46" i="15" s="1"/>
  <c r="A56" i="7"/>
  <c r="G55" i="7"/>
  <c r="I55" i="7" s="1"/>
  <c r="J55" i="7" s="1"/>
  <c r="A55" i="7"/>
  <c r="G54" i="7"/>
  <c r="I54" i="7" s="1"/>
  <c r="J54" i="7" s="1"/>
  <c r="A54" i="7"/>
  <c r="G53" i="7"/>
  <c r="A53" i="7"/>
  <c r="G52" i="7"/>
  <c r="I52" i="7" s="1"/>
  <c r="J52" i="7" s="1"/>
  <c r="A52" i="7"/>
  <c r="G51" i="7"/>
  <c r="I51" i="7" s="1"/>
  <c r="J51" i="7" s="1"/>
  <c r="A51" i="7"/>
  <c r="G50" i="7"/>
  <c r="I50" i="7" s="1"/>
  <c r="J50" i="7" s="1"/>
  <c r="A50" i="7"/>
  <c r="G49" i="7"/>
  <c r="I49" i="7" s="1"/>
  <c r="J49" i="7" s="1"/>
  <c r="A49" i="7"/>
  <c r="G48" i="7"/>
  <c r="I48" i="7" s="1"/>
  <c r="J48" i="7" s="1"/>
  <c r="I38" i="15" s="1"/>
  <c r="A48" i="7"/>
  <c r="G47" i="7"/>
  <c r="I47" i="7" s="1"/>
  <c r="J47" i="7" s="1"/>
  <c r="I37" i="15" s="1"/>
  <c r="A47" i="7"/>
  <c r="G46" i="7"/>
  <c r="I46" i="7" s="1"/>
  <c r="J46" i="7" s="1"/>
  <c r="A46" i="7"/>
  <c r="G45" i="7"/>
  <c r="I45" i="7" s="1"/>
  <c r="J45" i="7" s="1"/>
  <c r="I35" i="15" s="1"/>
  <c r="A45" i="7"/>
  <c r="G44" i="7"/>
  <c r="A44" i="7"/>
  <c r="G43" i="7"/>
  <c r="I43" i="7" s="1"/>
  <c r="J43" i="7" s="1"/>
  <c r="I33" i="15" s="1"/>
  <c r="A43" i="7"/>
  <c r="G42" i="7"/>
  <c r="I42" i="7" s="1"/>
  <c r="J42" i="7" s="1"/>
  <c r="A42" i="7"/>
  <c r="G41" i="7"/>
  <c r="I41" i="7" s="1"/>
  <c r="J41" i="7" s="1"/>
  <c r="I31" i="15" s="1"/>
  <c r="A41" i="7"/>
  <c r="G40" i="7"/>
  <c r="A40" i="7"/>
  <c r="G39" i="7"/>
  <c r="I39" i="7" s="1"/>
  <c r="J39" i="7" s="1"/>
  <c r="I29" i="15" s="1"/>
  <c r="A39" i="7"/>
  <c r="G38" i="7"/>
  <c r="I38" i="7" s="1"/>
  <c r="J38" i="7" s="1"/>
  <c r="A38" i="7"/>
  <c r="G37" i="7"/>
  <c r="I37" i="7" s="1"/>
  <c r="J37" i="7" s="1"/>
  <c r="I27" i="15" s="1"/>
  <c r="A37" i="7"/>
  <c r="G36" i="7"/>
  <c r="A36" i="7"/>
  <c r="G35" i="7"/>
  <c r="I35" i="7" s="1"/>
  <c r="J35" i="7" s="1"/>
  <c r="I25" i="15" s="1"/>
  <c r="A35" i="7"/>
  <c r="G34" i="7"/>
  <c r="I34" i="7" s="1"/>
  <c r="J34" i="7" s="1"/>
  <c r="A34" i="7"/>
  <c r="G33" i="7"/>
  <c r="I33" i="7" s="1"/>
  <c r="J33" i="7" s="1"/>
  <c r="I23" i="15" s="1"/>
  <c r="A33" i="7"/>
  <c r="G32" i="7"/>
  <c r="A32" i="7"/>
  <c r="G31" i="7"/>
  <c r="I31" i="7" s="1"/>
  <c r="J31" i="7" s="1"/>
  <c r="I21" i="15" s="1"/>
  <c r="A31" i="7"/>
  <c r="G30" i="7"/>
  <c r="I30" i="7" s="1"/>
  <c r="J30" i="7" s="1"/>
  <c r="A30" i="7"/>
  <c r="G29" i="7"/>
  <c r="I29" i="7" s="1"/>
  <c r="J29" i="7" s="1"/>
  <c r="I19" i="15" s="1"/>
  <c r="A29" i="7"/>
  <c r="G28" i="7"/>
  <c r="A28" i="7"/>
  <c r="G27" i="7"/>
  <c r="I27" i="7" s="1"/>
  <c r="J27" i="7" s="1"/>
  <c r="I17" i="15" s="1"/>
  <c r="A27" i="7"/>
  <c r="G26" i="7"/>
  <c r="I26" i="7" s="1"/>
  <c r="J26" i="7" s="1"/>
  <c r="A26" i="7"/>
  <c r="G25" i="7"/>
  <c r="I25" i="7" s="1"/>
  <c r="J25" i="7" s="1"/>
  <c r="I15" i="15" s="1"/>
  <c r="A25" i="7"/>
  <c r="G24" i="7"/>
  <c r="A24" i="7"/>
  <c r="G23" i="7"/>
  <c r="I23" i="7" s="1"/>
  <c r="J23" i="7" s="1"/>
  <c r="I13" i="15" s="1"/>
  <c r="A23" i="7"/>
  <c r="G22" i="7"/>
  <c r="I22" i="7" s="1"/>
  <c r="J22" i="7" s="1"/>
  <c r="A22" i="7"/>
  <c r="G21" i="7"/>
  <c r="I21" i="7" s="1"/>
  <c r="J21" i="7" s="1"/>
  <c r="I11" i="15" s="1"/>
  <c r="A21" i="7"/>
  <c r="G20" i="7"/>
  <c r="A20" i="7"/>
  <c r="G19" i="7"/>
  <c r="I19" i="7" s="1"/>
  <c r="J19" i="7" s="1"/>
  <c r="I9" i="15" s="1"/>
  <c r="A19" i="7"/>
  <c r="G18" i="7"/>
  <c r="A18" i="7"/>
  <c r="G17" i="7"/>
  <c r="A17" i="7"/>
  <c r="G16" i="7"/>
  <c r="A16" i="7"/>
  <c r="G15" i="7"/>
  <c r="A15" i="7"/>
  <c r="I14" i="7"/>
  <c r="J14" i="7" s="1"/>
  <c r="K14" i="7" s="1"/>
  <c r="A14" i="7"/>
  <c r="B3" i="7"/>
  <c r="G113" i="6"/>
  <c r="I113" i="6" s="1"/>
  <c r="J113" i="6" s="1"/>
  <c r="G103" i="15" s="1"/>
  <c r="A113" i="6"/>
  <c r="G112" i="6"/>
  <c r="A112" i="6"/>
  <c r="G111" i="6"/>
  <c r="I111" i="6" s="1"/>
  <c r="J111" i="6" s="1"/>
  <c r="A111" i="6"/>
  <c r="G110" i="6"/>
  <c r="I110" i="6" s="1"/>
  <c r="J110" i="6" s="1"/>
  <c r="G100" i="15" s="1"/>
  <c r="A110" i="6"/>
  <c r="G109" i="6"/>
  <c r="I109" i="6" s="1"/>
  <c r="J109" i="6" s="1"/>
  <c r="G99" i="15" s="1"/>
  <c r="A109" i="6"/>
  <c r="G108" i="6"/>
  <c r="I108" i="6" s="1"/>
  <c r="J108" i="6" s="1"/>
  <c r="A108" i="6"/>
  <c r="G107" i="6"/>
  <c r="A107" i="6"/>
  <c r="G106" i="6"/>
  <c r="I106" i="6" s="1"/>
  <c r="J106" i="6" s="1"/>
  <c r="G96" i="15" s="1"/>
  <c r="A106" i="6"/>
  <c r="G105" i="6"/>
  <c r="I105" i="6" s="1"/>
  <c r="J105" i="6" s="1"/>
  <c r="G95" i="15" s="1"/>
  <c r="A105" i="6"/>
  <c r="G104" i="6"/>
  <c r="A104" i="6"/>
  <c r="G103" i="6"/>
  <c r="I103" i="6" s="1"/>
  <c r="J103" i="6" s="1"/>
  <c r="A103" i="6"/>
  <c r="G102" i="6"/>
  <c r="I102" i="6" s="1"/>
  <c r="J102" i="6" s="1"/>
  <c r="G92" i="15" s="1"/>
  <c r="A102" i="6"/>
  <c r="G101" i="6"/>
  <c r="I101" i="6" s="1"/>
  <c r="J101" i="6" s="1"/>
  <c r="G91" i="15" s="1"/>
  <c r="A101" i="6"/>
  <c r="G100" i="6"/>
  <c r="I100" i="6" s="1"/>
  <c r="J100" i="6" s="1"/>
  <c r="A100" i="6"/>
  <c r="G99" i="6"/>
  <c r="A99" i="6"/>
  <c r="G98" i="6"/>
  <c r="I98" i="6" s="1"/>
  <c r="J98" i="6" s="1"/>
  <c r="G88" i="15" s="1"/>
  <c r="A98" i="6"/>
  <c r="G97" i="6"/>
  <c r="I97" i="6" s="1"/>
  <c r="J97" i="6" s="1"/>
  <c r="A97" i="6"/>
  <c r="G96" i="6"/>
  <c r="A96" i="6"/>
  <c r="G95" i="6"/>
  <c r="I95" i="6" s="1"/>
  <c r="J95" i="6" s="1"/>
  <c r="A95" i="6"/>
  <c r="G94" i="6"/>
  <c r="I94" i="6" s="1"/>
  <c r="J94" i="6" s="1"/>
  <c r="G84" i="15" s="1"/>
  <c r="A94" i="6"/>
  <c r="G93" i="6"/>
  <c r="I93" i="6" s="1"/>
  <c r="J93" i="6" s="1"/>
  <c r="A93" i="6"/>
  <c r="G92" i="6"/>
  <c r="I92" i="6" s="1"/>
  <c r="J92" i="6" s="1"/>
  <c r="A92" i="6"/>
  <c r="G91" i="6"/>
  <c r="A91" i="6"/>
  <c r="G90" i="6"/>
  <c r="I90" i="6" s="1"/>
  <c r="J90" i="6" s="1"/>
  <c r="G80" i="15" s="1"/>
  <c r="A90" i="6"/>
  <c r="G89" i="6"/>
  <c r="I89" i="6" s="1"/>
  <c r="J89" i="6" s="1"/>
  <c r="G79" i="15" s="1"/>
  <c r="A89" i="6"/>
  <c r="G88" i="6"/>
  <c r="A88" i="6"/>
  <c r="G87" i="6"/>
  <c r="I87" i="6" s="1"/>
  <c r="J87" i="6" s="1"/>
  <c r="A87" i="6"/>
  <c r="G86" i="6"/>
  <c r="I86" i="6" s="1"/>
  <c r="J86" i="6" s="1"/>
  <c r="G76" i="15" s="1"/>
  <c r="A86" i="6"/>
  <c r="G85" i="6"/>
  <c r="I85" i="6" s="1"/>
  <c r="J85" i="6" s="1"/>
  <c r="A85" i="6"/>
  <c r="G84" i="6"/>
  <c r="I84" i="6" s="1"/>
  <c r="J84" i="6" s="1"/>
  <c r="A84" i="6"/>
  <c r="G83" i="6"/>
  <c r="A83" i="6"/>
  <c r="G82" i="6"/>
  <c r="I82" i="6" s="1"/>
  <c r="J82" i="6" s="1"/>
  <c r="G72" i="15" s="1"/>
  <c r="A82" i="6"/>
  <c r="G81" i="6"/>
  <c r="I81" i="6" s="1"/>
  <c r="J81" i="6" s="1"/>
  <c r="A81" i="6"/>
  <c r="G80" i="6"/>
  <c r="A80" i="6"/>
  <c r="G79" i="6"/>
  <c r="I79" i="6" s="1"/>
  <c r="J79" i="6" s="1"/>
  <c r="A79" i="6"/>
  <c r="G78" i="6"/>
  <c r="I78" i="6" s="1"/>
  <c r="J78" i="6" s="1"/>
  <c r="G68" i="15" s="1"/>
  <c r="A78" i="6"/>
  <c r="G77" i="6"/>
  <c r="I77" i="6" s="1"/>
  <c r="J77" i="6" s="1"/>
  <c r="A77" i="6"/>
  <c r="G76" i="6"/>
  <c r="A76" i="6"/>
  <c r="G75" i="6"/>
  <c r="I75" i="6" s="1"/>
  <c r="J75" i="6" s="1"/>
  <c r="A75" i="6"/>
  <c r="G74" i="6"/>
  <c r="A74" i="6"/>
  <c r="G73" i="6"/>
  <c r="I73" i="6" s="1"/>
  <c r="J73" i="6" s="1"/>
  <c r="A73" i="6"/>
  <c r="G72" i="6"/>
  <c r="I72" i="6" s="1"/>
  <c r="J72" i="6" s="1"/>
  <c r="A72" i="6"/>
  <c r="G71" i="6"/>
  <c r="A71" i="6"/>
  <c r="G70" i="6"/>
  <c r="I70" i="6" s="1"/>
  <c r="J70" i="6" s="1"/>
  <c r="G60" i="15" s="1"/>
  <c r="A70" i="6"/>
  <c r="G69" i="6"/>
  <c r="I69" i="6" s="1"/>
  <c r="J69" i="6" s="1"/>
  <c r="A69" i="6"/>
  <c r="G68" i="6"/>
  <c r="A68" i="6"/>
  <c r="G67" i="6"/>
  <c r="I67" i="6" s="1"/>
  <c r="J67" i="6" s="1"/>
  <c r="A67" i="6"/>
  <c r="G66" i="6"/>
  <c r="I66" i="6" s="1"/>
  <c r="J66" i="6" s="1"/>
  <c r="G56" i="15" s="1"/>
  <c r="A66" i="6"/>
  <c r="G65" i="6"/>
  <c r="I65" i="6" s="1"/>
  <c r="J65" i="6" s="1"/>
  <c r="A65" i="6"/>
  <c r="G64" i="6"/>
  <c r="A64" i="6"/>
  <c r="G63" i="6"/>
  <c r="I63" i="6" s="1"/>
  <c r="J63" i="6" s="1"/>
  <c r="A63" i="6"/>
  <c r="G62" i="6"/>
  <c r="I62" i="6" s="1"/>
  <c r="J62" i="6" s="1"/>
  <c r="A62" i="6"/>
  <c r="G61" i="6"/>
  <c r="I61" i="6" s="1"/>
  <c r="J61" i="6" s="1"/>
  <c r="A61" i="6"/>
  <c r="G60" i="6"/>
  <c r="I60" i="6" s="1"/>
  <c r="J60" i="6" s="1"/>
  <c r="A60" i="6"/>
  <c r="G59" i="6"/>
  <c r="I59" i="6" s="1"/>
  <c r="J59" i="6" s="1"/>
  <c r="A59" i="6"/>
  <c r="G58" i="6"/>
  <c r="A58" i="6"/>
  <c r="G57" i="6"/>
  <c r="I57" i="6" s="1"/>
  <c r="J57" i="6" s="1"/>
  <c r="A57" i="6"/>
  <c r="G56" i="6"/>
  <c r="A56" i="6"/>
  <c r="G55" i="6"/>
  <c r="I55" i="6" s="1"/>
  <c r="J55" i="6" s="1"/>
  <c r="A55" i="6"/>
  <c r="G54" i="6"/>
  <c r="I54" i="6" s="1"/>
  <c r="J54" i="6" s="1"/>
  <c r="G44" i="15" s="1"/>
  <c r="A54" i="6"/>
  <c r="G53" i="6"/>
  <c r="I53" i="6" s="1"/>
  <c r="J53" i="6" s="1"/>
  <c r="A53" i="6"/>
  <c r="G52" i="6"/>
  <c r="I52" i="6" s="1"/>
  <c r="J52" i="6" s="1"/>
  <c r="A52" i="6"/>
  <c r="G51" i="6"/>
  <c r="I51" i="6" s="1"/>
  <c r="J51" i="6" s="1"/>
  <c r="A51" i="6"/>
  <c r="G50" i="6"/>
  <c r="I50" i="6" s="1"/>
  <c r="J50" i="6" s="1"/>
  <c r="G40" i="15" s="1"/>
  <c r="A50" i="6"/>
  <c r="G49" i="6"/>
  <c r="A49" i="6"/>
  <c r="G48" i="6"/>
  <c r="I48" i="6" s="1"/>
  <c r="J48" i="6" s="1"/>
  <c r="G38" i="15" s="1"/>
  <c r="A48" i="6"/>
  <c r="G47" i="6"/>
  <c r="A47" i="6"/>
  <c r="G46" i="6"/>
  <c r="I46" i="6" s="1"/>
  <c r="J46" i="6" s="1"/>
  <c r="A46" i="6"/>
  <c r="G45" i="6"/>
  <c r="A45" i="6"/>
  <c r="G44" i="6"/>
  <c r="I44" i="6" s="1"/>
  <c r="J44" i="6" s="1"/>
  <c r="G34" i="15" s="1"/>
  <c r="A44" i="6"/>
  <c r="G43" i="6"/>
  <c r="I43" i="6" s="1"/>
  <c r="J43" i="6" s="1"/>
  <c r="G33" i="15" s="1"/>
  <c r="A43" i="6"/>
  <c r="G42" i="6"/>
  <c r="I42" i="6" s="1"/>
  <c r="J42" i="6" s="1"/>
  <c r="A42" i="6"/>
  <c r="G41" i="6"/>
  <c r="A41" i="6"/>
  <c r="G40" i="6"/>
  <c r="I40" i="6" s="1"/>
  <c r="J40" i="6" s="1"/>
  <c r="A40" i="6"/>
  <c r="G39" i="6"/>
  <c r="I39" i="6" s="1"/>
  <c r="J39" i="6" s="1"/>
  <c r="G29" i="15" s="1"/>
  <c r="A39" i="6"/>
  <c r="G38" i="6"/>
  <c r="I38" i="6" s="1"/>
  <c r="J38" i="6" s="1"/>
  <c r="A38" i="6"/>
  <c r="G37" i="6"/>
  <c r="A37" i="6"/>
  <c r="G36" i="6"/>
  <c r="I36" i="6" s="1"/>
  <c r="J36" i="6" s="1"/>
  <c r="G26" i="15" s="1"/>
  <c r="A36" i="6"/>
  <c r="G35" i="6"/>
  <c r="I35" i="6" s="1"/>
  <c r="J35" i="6" s="1"/>
  <c r="G25" i="15" s="1"/>
  <c r="A35" i="6"/>
  <c r="G34" i="6"/>
  <c r="I34" i="6" s="1"/>
  <c r="J34" i="6" s="1"/>
  <c r="A34" i="6"/>
  <c r="G33" i="6"/>
  <c r="A33" i="6"/>
  <c r="G32" i="6"/>
  <c r="I32" i="6" s="1"/>
  <c r="J32" i="6" s="1"/>
  <c r="A32" i="6"/>
  <c r="G31" i="6"/>
  <c r="I31" i="6" s="1"/>
  <c r="J31" i="6" s="1"/>
  <c r="G21" i="15" s="1"/>
  <c r="A31" i="6"/>
  <c r="G30" i="6"/>
  <c r="I30" i="6" s="1"/>
  <c r="J30" i="6" s="1"/>
  <c r="A30" i="6"/>
  <c r="G29" i="6"/>
  <c r="A29" i="6"/>
  <c r="G28" i="6"/>
  <c r="I28" i="6" s="1"/>
  <c r="J28" i="6" s="1"/>
  <c r="G18" i="15" s="1"/>
  <c r="A28" i="6"/>
  <c r="G27" i="6"/>
  <c r="I27" i="6" s="1"/>
  <c r="J27" i="6" s="1"/>
  <c r="G17" i="15" s="1"/>
  <c r="A27" i="6"/>
  <c r="G26" i="6"/>
  <c r="I26" i="6" s="1"/>
  <c r="J26" i="6" s="1"/>
  <c r="A26" i="6"/>
  <c r="G25" i="6"/>
  <c r="A25" i="6"/>
  <c r="G24" i="6"/>
  <c r="I24" i="6" s="1"/>
  <c r="J24" i="6" s="1"/>
  <c r="A24" i="6"/>
  <c r="G23" i="6"/>
  <c r="I23" i="6" s="1"/>
  <c r="J23" i="6" s="1"/>
  <c r="G13" i="15" s="1"/>
  <c r="A23" i="6"/>
  <c r="G22" i="6"/>
  <c r="I22" i="6" s="1"/>
  <c r="J22" i="6" s="1"/>
  <c r="A22" i="6"/>
  <c r="G21" i="6"/>
  <c r="A21" i="6"/>
  <c r="G20" i="6"/>
  <c r="I20" i="6" s="1"/>
  <c r="J20" i="6" s="1"/>
  <c r="G10" i="15" s="1"/>
  <c r="A20" i="6"/>
  <c r="G19" i="6"/>
  <c r="I19" i="6" s="1"/>
  <c r="J19" i="6" s="1"/>
  <c r="G9" i="15" s="1"/>
  <c r="A19" i="6"/>
  <c r="G18" i="6"/>
  <c r="A18" i="6"/>
  <c r="G17" i="6"/>
  <c r="K17" i="6" s="1"/>
  <c r="A17" i="6"/>
  <c r="G16" i="6"/>
  <c r="A16" i="6"/>
  <c r="G15" i="6"/>
  <c r="A15" i="6"/>
  <c r="G14" i="6"/>
  <c r="B3" i="6"/>
  <c r="I18" i="7" l="1"/>
  <c r="J18" i="7" s="1"/>
  <c r="K18" i="7"/>
  <c r="I17" i="9"/>
  <c r="J17" i="9" s="1"/>
  <c r="K17" i="9"/>
  <c r="I18" i="8"/>
  <c r="J18" i="8" s="1"/>
  <c r="K18" i="8"/>
  <c r="I18" i="6"/>
  <c r="J18" i="6" s="1"/>
  <c r="K18" i="6"/>
  <c r="I17" i="7"/>
  <c r="J17" i="7" s="1"/>
  <c r="K17" i="7"/>
  <c r="K16" i="7"/>
  <c r="G16" i="11"/>
  <c r="K16" i="11" s="1"/>
  <c r="K16" i="10"/>
  <c r="K14" i="6"/>
  <c r="G4" i="15" s="1"/>
  <c r="I16" i="8"/>
  <c r="J16" i="8" s="1"/>
  <c r="K16" i="8" s="1"/>
  <c r="I16" i="6"/>
  <c r="J16" i="6" s="1"/>
  <c r="K16" i="6"/>
  <c r="G6" i="15" s="1"/>
  <c r="I15" i="7"/>
  <c r="J15" i="7" s="1"/>
  <c r="K15" i="7"/>
  <c r="I15" i="8"/>
  <c r="J15" i="8" s="1"/>
  <c r="K15" i="8" s="1"/>
  <c r="K5" i="15" s="1"/>
  <c r="I15" i="6"/>
  <c r="J15" i="6" s="1"/>
  <c r="K15" i="6"/>
  <c r="I14" i="6"/>
  <c r="J14" i="6" s="1"/>
  <c r="I20" i="10"/>
  <c r="J20" i="10" s="1"/>
  <c r="G20" i="11"/>
  <c r="I23" i="10"/>
  <c r="J23" i="10" s="1"/>
  <c r="O13" i="15" s="1"/>
  <c r="G23" i="11"/>
  <c r="I23" i="11" s="1"/>
  <c r="J23" i="11" s="1"/>
  <c r="Q13" i="15" s="1"/>
  <c r="I26" i="10"/>
  <c r="J26" i="10" s="1"/>
  <c r="O16" i="15" s="1"/>
  <c r="G26" i="11"/>
  <c r="I26" i="11" s="1"/>
  <c r="J26" i="11" s="1"/>
  <c r="I35" i="10"/>
  <c r="J35" i="10" s="1"/>
  <c r="O25" i="15" s="1"/>
  <c r="G35" i="11"/>
  <c r="I35" i="11" s="1"/>
  <c r="J35" i="11" s="1"/>
  <c r="Q25" i="15" s="1"/>
  <c r="I38" i="10"/>
  <c r="J38" i="10" s="1"/>
  <c r="O28" i="15" s="1"/>
  <c r="G38" i="11"/>
  <c r="I38" i="11" s="1"/>
  <c r="J38" i="11" s="1"/>
  <c r="I41" i="10"/>
  <c r="J41" i="10" s="1"/>
  <c r="O31" i="15" s="1"/>
  <c r="G41" i="11"/>
  <c r="I41" i="11" s="1"/>
  <c r="J41" i="11" s="1"/>
  <c r="I47" i="10"/>
  <c r="J47" i="10" s="1"/>
  <c r="O37" i="15" s="1"/>
  <c r="G47" i="11"/>
  <c r="I47" i="11" s="1"/>
  <c r="J47" i="11" s="1"/>
  <c r="Q37" i="15" s="1"/>
  <c r="I50" i="10"/>
  <c r="J50" i="10" s="1"/>
  <c r="O40" i="15" s="1"/>
  <c r="G50" i="11"/>
  <c r="I50" i="11" s="1"/>
  <c r="J50" i="11" s="1"/>
  <c r="Q40" i="15" s="1"/>
  <c r="I53" i="10"/>
  <c r="J53" i="10" s="1"/>
  <c r="O43" i="15" s="1"/>
  <c r="G53" i="11"/>
  <c r="I53" i="11" s="1"/>
  <c r="J53" i="11" s="1"/>
  <c r="Q43" i="15" s="1"/>
  <c r="I59" i="10"/>
  <c r="J59" i="10" s="1"/>
  <c r="O49" i="15" s="1"/>
  <c r="G59" i="11"/>
  <c r="I59" i="11" s="1"/>
  <c r="J59" i="11" s="1"/>
  <c r="Q49" i="15" s="1"/>
  <c r="I62" i="10"/>
  <c r="J62" i="10" s="1"/>
  <c r="O52" i="15" s="1"/>
  <c r="G62" i="11"/>
  <c r="I65" i="10"/>
  <c r="J65" i="10" s="1"/>
  <c r="O55" i="15" s="1"/>
  <c r="G65" i="11"/>
  <c r="I65" i="11" s="1"/>
  <c r="J65" i="11" s="1"/>
  <c r="Q55" i="15" s="1"/>
  <c r="I71" i="10"/>
  <c r="J71" i="10" s="1"/>
  <c r="O61" i="15" s="1"/>
  <c r="G71" i="11"/>
  <c r="I74" i="10"/>
  <c r="J74" i="10" s="1"/>
  <c r="O64" i="15" s="1"/>
  <c r="G74" i="11"/>
  <c r="I74" i="11" s="1"/>
  <c r="J74" i="11" s="1"/>
  <c r="I83" i="10"/>
  <c r="J83" i="10" s="1"/>
  <c r="O73" i="15" s="1"/>
  <c r="G83" i="11"/>
  <c r="I83" i="11" s="1"/>
  <c r="J83" i="11" s="1"/>
  <c r="Q73" i="15" s="1"/>
  <c r="I86" i="10"/>
  <c r="J86" i="10" s="1"/>
  <c r="O76" i="15" s="1"/>
  <c r="G86" i="11"/>
  <c r="I86" i="11" s="1"/>
  <c r="J86" i="11" s="1"/>
  <c r="Q76" i="15" s="1"/>
  <c r="I89" i="10"/>
  <c r="J89" i="10" s="1"/>
  <c r="O79" i="15" s="1"/>
  <c r="G89" i="11"/>
  <c r="I89" i="11" s="1"/>
  <c r="J89" i="11" s="1"/>
  <c r="Q79" i="15" s="1"/>
  <c r="I95" i="10"/>
  <c r="J95" i="10" s="1"/>
  <c r="O85" i="15" s="1"/>
  <c r="G95" i="11"/>
  <c r="I95" i="11" s="1"/>
  <c r="J95" i="11" s="1"/>
  <c r="Q85" i="15" s="1"/>
  <c r="I98" i="10"/>
  <c r="J98" i="10" s="1"/>
  <c r="G98" i="11"/>
  <c r="I101" i="10"/>
  <c r="J101" i="10" s="1"/>
  <c r="G101" i="11"/>
  <c r="I101" i="11" s="1"/>
  <c r="J101" i="11" s="1"/>
  <c r="I107" i="10"/>
  <c r="J107" i="10" s="1"/>
  <c r="O97" i="15" s="1"/>
  <c r="G107" i="11"/>
  <c r="I107" i="11" s="1"/>
  <c r="J107" i="11" s="1"/>
  <c r="Q97" i="15" s="1"/>
  <c r="I110" i="10"/>
  <c r="J110" i="10" s="1"/>
  <c r="G110" i="11"/>
  <c r="I110" i="11" s="1"/>
  <c r="J110" i="11" s="1"/>
  <c r="Q100" i="15" s="1"/>
  <c r="I113" i="10"/>
  <c r="J113" i="10" s="1"/>
  <c r="G113" i="11"/>
  <c r="I113" i="11" s="1"/>
  <c r="J113" i="11" s="1"/>
  <c r="Q103" i="15" s="1"/>
  <c r="I21" i="10"/>
  <c r="J21" i="10" s="1"/>
  <c r="O11" i="15" s="1"/>
  <c r="G21" i="11"/>
  <c r="I21" i="11" s="1"/>
  <c r="J21" i="11" s="1"/>
  <c r="Q11" i="15" s="1"/>
  <c r="I27" i="10"/>
  <c r="J27" i="10" s="1"/>
  <c r="O17" i="15" s="1"/>
  <c r="G27" i="11"/>
  <c r="I27" i="11" s="1"/>
  <c r="J27" i="11" s="1"/>
  <c r="I30" i="10"/>
  <c r="J30" i="10" s="1"/>
  <c r="O20" i="15" s="1"/>
  <c r="G30" i="11"/>
  <c r="I30" i="11" s="1"/>
  <c r="J30" i="11" s="1"/>
  <c r="Q20" i="15" s="1"/>
  <c r="I33" i="10"/>
  <c r="J33" i="10" s="1"/>
  <c r="O23" i="15" s="1"/>
  <c r="G33" i="11"/>
  <c r="I33" i="11" s="1"/>
  <c r="J33" i="11" s="1"/>
  <c r="Q23" i="15" s="1"/>
  <c r="I39" i="10"/>
  <c r="J39" i="10" s="1"/>
  <c r="O29" i="15" s="1"/>
  <c r="G39" i="11"/>
  <c r="I39" i="11" s="1"/>
  <c r="J39" i="11" s="1"/>
  <c r="Q29" i="15" s="1"/>
  <c r="I42" i="10"/>
  <c r="J42" i="10" s="1"/>
  <c r="O32" i="15" s="1"/>
  <c r="G42" i="11"/>
  <c r="I42" i="11" s="1"/>
  <c r="J42" i="11" s="1"/>
  <c r="I51" i="10"/>
  <c r="J51" i="10" s="1"/>
  <c r="O41" i="15" s="1"/>
  <c r="G51" i="11"/>
  <c r="I51" i="11" s="1"/>
  <c r="J51" i="11" s="1"/>
  <c r="Q41" i="15" s="1"/>
  <c r="I54" i="10"/>
  <c r="J54" i="10" s="1"/>
  <c r="O44" i="15" s="1"/>
  <c r="G54" i="11"/>
  <c r="I57" i="10"/>
  <c r="J57" i="10" s="1"/>
  <c r="O47" i="15" s="1"/>
  <c r="G57" i="11"/>
  <c r="I57" i="11" s="1"/>
  <c r="J57" i="11" s="1"/>
  <c r="Q47" i="15" s="1"/>
  <c r="I63" i="10"/>
  <c r="J63" i="10" s="1"/>
  <c r="O53" i="15" s="1"/>
  <c r="G63" i="11"/>
  <c r="I63" i="11" s="1"/>
  <c r="J63" i="11" s="1"/>
  <c r="Q53" i="15" s="1"/>
  <c r="I66" i="10"/>
  <c r="J66" i="10" s="1"/>
  <c r="O56" i="15" s="1"/>
  <c r="G66" i="11"/>
  <c r="I66" i="11" s="1"/>
  <c r="J66" i="11" s="1"/>
  <c r="Q56" i="15" s="1"/>
  <c r="I69" i="10"/>
  <c r="J69" i="10" s="1"/>
  <c r="O59" i="15" s="1"/>
  <c r="G69" i="11"/>
  <c r="I69" i="11" s="1"/>
  <c r="J69" i="11" s="1"/>
  <c r="Q59" i="15" s="1"/>
  <c r="I75" i="10"/>
  <c r="J75" i="10" s="1"/>
  <c r="O65" i="15" s="1"/>
  <c r="G75" i="11"/>
  <c r="I75" i="11" s="1"/>
  <c r="J75" i="11" s="1"/>
  <c r="Q65" i="15" s="1"/>
  <c r="I78" i="10"/>
  <c r="J78" i="10" s="1"/>
  <c r="O68" i="15" s="1"/>
  <c r="G78" i="11"/>
  <c r="I78" i="11" s="1"/>
  <c r="J78" i="11" s="1"/>
  <c r="Q68" i="15" s="1"/>
  <c r="I81" i="10"/>
  <c r="J81" i="10" s="1"/>
  <c r="O71" i="15" s="1"/>
  <c r="G81" i="11"/>
  <c r="I81" i="11" s="1"/>
  <c r="J81" i="11" s="1"/>
  <c r="Q71" i="15" s="1"/>
  <c r="I87" i="10"/>
  <c r="J87" i="10" s="1"/>
  <c r="O77" i="15" s="1"/>
  <c r="G87" i="11"/>
  <c r="I87" i="11" s="1"/>
  <c r="J87" i="11" s="1"/>
  <c r="Q77" i="15" s="1"/>
  <c r="I90" i="10"/>
  <c r="J90" i="10" s="1"/>
  <c r="O80" i="15" s="1"/>
  <c r="G90" i="11"/>
  <c r="I90" i="11" s="1"/>
  <c r="J90" i="11" s="1"/>
  <c r="Q80" i="15" s="1"/>
  <c r="I93" i="10"/>
  <c r="J93" i="10" s="1"/>
  <c r="O83" i="15" s="1"/>
  <c r="G93" i="11"/>
  <c r="I93" i="11" s="1"/>
  <c r="J93" i="11" s="1"/>
  <c r="Q83" i="15" s="1"/>
  <c r="I99" i="10"/>
  <c r="J99" i="10" s="1"/>
  <c r="O89" i="15" s="1"/>
  <c r="G99" i="11"/>
  <c r="I99" i="11" s="1"/>
  <c r="J99" i="11" s="1"/>
  <c r="Q89" i="15" s="1"/>
  <c r="I105" i="10"/>
  <c r="J105" i="10" s="1"/>
  <c r="G105" i="11"/>
  <c r="I105" i="11" s="1"/>
  <c r="J105" i="11" s="1"/>
  <c r="I111" i="10"/>
  <c r="J111" i="10" s="1"/>
  <c r="O101" i="15" s="1"/>
  <c r="G111" i="11"/>
  <c r="I111" i="11" s="1"/>
  <c r="J111" i="11" s="1"/>
  <c r="I22" i="10"/>
  <c r="J22" i="10" s="1"/>
  <c r="O12" i="15" s="1"/>
  <c r="G22" i="11"/>
  <c r="I22" i="11" s="1"/>
  <c r="J22" i="11" s="1"/>
  <c r="Q12" i="15" s="1"/>
  <c r="I25" i="10"/>
  <c r="J25" i="10" s="1"/>
  <c r="O15" i="15" s="1"/>
  <c r="G25" i="11"/>
  <c r="I25" i="11" s="1"/>
  <c r="J25" i="11" s="1"/>
  <c r="Q15" i="15" s="1"/>
  <c r="I31" i="10"/>
  <c r="J31" i="10" s="1"/>
  <c r="O21" i="15" s="1"/>
  <c r="G31" i="11"/>
  <c r="I31" i="11" s="1"/>
  <c r="J31" i="11" s="1"/>
  <c r="Q21" i="15" s="1"/>
  <c r="I34" i="10"/>
  <c r="J34" i="10" s="1"/>
  <c r="O24" i="15" s="1"/>
  <c r="G34" i="11"/>
  <c r="I34" i="11" s="1"/>
  <c r="J34" i="11" s="1"/>
  <c r="I37" i="10"/>
  <c r="J37" i="10" s="1"/>
  <c r="O27" i="15" s="1"/>
  <c r="G37" i="11"/>
  <c r="I37" i="11" s="1"/>
  <c r="J37" i="11" s="1"/>
  <c r="I46" i="10"/>
  <c r="J46" i="10" s="1"/>
  <c r="O36" i="15" s="1"/>
  <c r="G46" i="11"/>
  <c r="I46" i="11" s="1"/>
  <c r="J46" i="11" s="1"/>
  <c r="Q36" i="15" s="1"/>
  <c r="I49" i="10"/>
  <c r="J49" i="10" s="1"/>
  <c r="O39" i="15" s="1"/>
  <c r="G49" i="11"/>
  <c r="I49" i="11" s="1"/>
  <c r="J49" i="11" s="1"/>
  <c r="Q39" i="15" s="1"/>
  <c r="I55" i="10"/>
  <c r="J55" i="10" s="1"/>
  <c r="O45" i="15" s="1"/>
  <c r="G55" i="11"/>
  <c r="I55" i="11" s="1"/>
  <c r="J55" i="11" s="1"/>
  <c r="I58" i="10"/>
  <c r="J58" i="10" s="1"/>
  <c r="G58" i="11"/>
  <c r="I58" i="11" s="1"/>
  <c r="J58" i="11" s="1"/>
  <c r="I67" i="10"/>
  <c r="J67" i="10" s="1"/>
  <c r="G67" i="11"/>
  <c r="I67" i="11" s="1"/>
  <c r="J67" i="11" s="1"/>
  <c r="Q57" i="15" s="1"/>
  <c r="I70" i="10"/>
  <c r="J70" i="10" s="1"/>
  <c r="O60" i="15" s="1"/>
  <c r="G70" i="11"/>
  <c r="I70" i="11" s="1"/>
  <c r="J70" i="11" s="1"/>
  <c r="I73" i="10"/>
  <c r="J73" i="10" s="1"/>
  <c r="O63" i="15" s="1"/>
  <c r="G73" i="11"/>
  <c r="I73" i="11" s="1"/>
  <c r="J73" i="11" s="1"/>
  <c r="Q63" i="15" s="1"/>
  <c r="I79" i="10"/>
  <c r="J79" i="10" s="1"/>
  <c r="G79" i="11"/>
  <c r="I79" i="11" s="1"/>
  <c r="J79" i="11" s="1"/>
  <c r="Q69" i="15" s="1"/>
  <c r="I82" i="10"/>
  <c r="J82" i="10" s="1"/>
  <c r="O72" i="15" s="1"/>
  <c r="G82" i="11"/>
  <c r="I82" i="11" s="1"/>
  <c r="J82" i="11" s="1"/>
  <c r="Q72" i="15" s="1"/>
  <c r="I85" i="10"/>
  <c r="J85" i="10" s="1"/>
  <c r="O75" i="15" s="1"/>
  <c r="G85" i="11"/>
  <c r="I85" i="11" s="1"/>
  <c r="J85" i="11" s="1"/>
  <c r="Q75" i="15" s="1"/>
  <c r="I91" i="10"/>
  <c r="J91" i="10" s="1"/>
  <c r="O81" i="15" s="1"/>
  <c r="G91" i="11"/>
  <c r="I91" i="11" s="1"/>
  <c r="J91" i="11" s="1"/>
  <c r="I97" i="10"/>
  <c r="J97" i="10" s="1"/>
  <c r="G97" i="11"/>
  <c r="I97" i="11" s="1"/>
  <c r="J97" i="11" s="1"/>
  <c r="Q87" i="15" s="1"/>
  <c r="I103" i="10"/>
  <c r="J103" i="10" s="1"/>
  <c r="O93" i="15" s="1"/>
  <c r="G103" i="11"/>
  <c r="I103" i="11" s="1"/>
  <c r="J103" i="11" s="1"/>
  <c r="I106" i="10"/>
  <c r="J106" i="10" s="1"/>
  <c r="G106" i="11"/>
  <c r="I106" i="11" s="1"/>
  <c r="J106" i="11" s="1"/>
  <c r="Q96" i="15" s="1"/>
  <c r="I109" i="10"/>
  <c r="J109" i="10" s="1"/>
  <c r="G109" i="11"/>
  <c r="I109" i="11" s="1"/>
  <c r="J109" i="11" s="1"/>
  <c r="I19" i="10"/>
  <c r="J19" i="10" s="1"/>
  <c r="O9" i="15" s="1"/>
  <c r="G19" i="11"/>
  <c r="I19" i="11" s="1"/>
  <c r="J19" i="11" s="1"/>
  <c r="Q9" i="15" s="1"/>
  <c r="I18" i="10"/>
  <c r="J18" i="10" s="1"/>
  <c r="O8" i="15" s="1"/>
  <c r="G18" i="11"/>
  <c r="I17" i="10"/>
  <c r="J17" i="10" s="1"/>
  <c r="O7" i="15" s="1"/>
  <c r="G17" i="11"/>
  <c r="I15" i="10"/>
  <c r="J15" i="10" s="1"/>
  <c r="O5" i="15" s="1"/>
  <c r="G15" i="11"/>
  <c r="I14" i="10"/>
  <c r="J14" i="10" s="1"/>
  <c r="O4" i="15" s="1"/>
  <c r="G14" i="11"/>
  <c r="G65" i="15"/>
  <c r="K89" i="15"/>
  <c r="G49" i="15"/>
  <c r="G30" i="15"/>
  <c r="M79" i="15"/>
  <c r="O57" i="15"/>
  <c r="M51" i="15"/>
  <c r="G14" i="15"/>
  <c r="I59" i="15"/>
  <c r="I75" i="15"/>
  <c r="I91" i="15"/>
  <c r="K30" i="15"/>
  <c r="M38" i="15"/>
  <c r="M63" i="15"/>
  <c r="O69" i="15"/>
  <c r="K58" i="15"/>
  <c r="I47" i="6"/>
  <c r="J47" i="6" s="1"/>
  <c r="G37" i="15" s="1"/>
  <c r="I42" i="15"/>
  <c r="K21" i="15"/>
  <c r="I52" i="8"/>
  <c r="J52" i="8" s="1"/>
  <c r="K42" i="15" s="1"/>
  <c r="I58" i="6"/>
  <c r="J58" i="6" s="1"/>
  <c r="G48" i="15" s="1"/>
  <c r="I84" i="7"/>
  <c r="J84" i="7" s="1"/>
  <c r="I74" i="15" s="1"/>
  <c r="I73" i="8"/>
  <c r="J73" i="8" s="1"/>
  <c r="K63" i="15" s="1"/>
  <c r="I105" i="8"/>
  <c r="J105" i="8" s="1"/>
  <c r="K95" i="15" s="1"/>
  <c r="I53" i="7"/>
  <c r="J53" i="7" s="1"/>
  <c r="I43" i="15" s="1"/>
  <c r="I67" i="15"/>
  <c r="K65" i="15"/>
  <c r="K73" i="15"/>
  <c r="I43" i="10"/>
  <c r="J43" i="10" s="1"/>
  <c r="O33" i="15" s="1"/>
  <c r="K19" i="15"/>
  <c r="M47" i="15"/>
  <c r="M67" i="15"/>
  <c r="M70" i="15"/>
  <c r="M83" i="15"/>
  <c r="M99" i="15"/>
  <c r="Q48" i="15"/>
  <c r="G52" i="15"/>
  <c r="G22" i="15"/>
  <c r="G24" i="15"/>
  <c r="G53" i="15"/>
  <c r="G55" i="15"/>
  <c r="I74" i="6"/>
  <c r="J74" i="6" s="1"/>
  <c r="G64" i="15" s="1"/>
  <c r="I39" i="15"/>
  <c r="I41" i="15"/>
  <c r="I51" i="15"/>
  <c r="I58" i="15"/>
  <c r="I81" i="15"/>
  <c r="I87" i="15"/>
  <c r="I97" i="15"/>
  <c r="K45" i="15"/>
  <c r="K81" i="15"/>
  <c r="K87" i="15"/>
  <c r="K97" i="15"/>
  <c r="I14" i="9"/>
  <c r="J14" i="9" s="1"/>
  <c r="I27" i="9"/>
  <c r="J27" i="9" s="1"/>
  <c r="M17" i="15" s="1"/>
  <c r="I30" i="9"/>
  <c r="J30" i="9" s="1"/>
  <c r="M20" i="15" s="1"/>
  <c r="I38" i="9"/>
  <c r="J38" i="9" s="1"/>
  <c r="M28" i="15" s="1"/>
  <c r="I64" i="9"/>
  <c r="J64" i="9" s="1"/>
  <c r="M54" i="15" s="1"/>
  <c r="I69" i="9"/>
  <c r="J69" i="9" s="1"/>
  <c r="M59" i="15" s="1"/>
  <c r="I29" i="10"/>
  <c r="J29" i="10" s="1"/>
  <c r="O19" i="15" s="1"/>
  <c r="I61" i="10"/>
  <c r="J61" i="10" s="1"/>
  <c r="O51" i="15" s="1"/>
  <c r="I77" i="10"/>
  <c r="J77" i="10" s="1"/>
  <c r="O67" i="15" s="1"/>
  <c r="G32" i="15"/>
  <c r="I93" i="15"/>
  <c r="I15" i="9"/>
  <c r="J15" i="9" s="1"/>
  <c r="M5" i="15" s="1"/>
  <c r="I18" i="9"/>
  <c r="J18" i="9" s="1"/>
  <c r="M8" i="15" s="1"/>
  <c r="I96" i="9"/>
  <c r="J96" i="9" s="1"/>
  <c r="M86" i="15" s="1"/>
  <c r="G16" i="15"/>
  <c r="G47" i="15"/>
  <c r="I50" i="15"/>
  <c r="K14" i="15"/>
  <c r="I23" i="9"/>
  <c r="J23" i="9" s="1"/>
  <c r="M13" i="15" s="1"/>
  <c r="I26" i="9"/>
  <c r="J26" i="9" s="1"/>
  <c r="M16" i="15" s="1"/>
  <c r="I97" i="9"/>
  <c r="J97" i="9" s="1"/>
  <c r="M87" i="15" s="1"/>
  <c r="I94" i="10"/>
  <c r="J94" i="10" s="1"/>
  <c r="O84" i="15" s="1"/>
  <c r="I54" i="11"/>
  <c r="J54" i="11" s="1"/>
  <c r="Q44" i="15" s="1"/>
  <c r="K35" i="15"/>
  <c r="G8" i="15"/>
  <c r="K61" i="15"/>
  <c r="K71" i="15"/>
  <c r="I19" i="9"/>
  <c r="J19" i="9" s="1"/>
  <c r="M9" i="15" s="1"/>
  <c r="I22" i="9"/>
  <c r="J22" i="9" s="1"/>
  <c r="M12" i="15" s="1"/>
  <c r="I31" i="9"/>
  <c r="J31" i="9" s="1"/>
  <c r="M21" i="15" s="1"/>
  <c r="I39" i="9"/>
  <c r="J39" i="9" s="1"/>
  <c r="M29" i="15" s="1"/>
  <c r="I63" i="9"/>
  <c r="J63" i="9" s="1"/>
  <c r="M53" i="15" s="1"/>
  <c r="I65" i="9"/>
  <c r="J65" i="9" s="1"/>
  <c r="M55" i="15" s="1"/>
  <c r="I32" i="11"/>
  <c r="J32" i="11" s="1"/>
  <c r="Q22" i="15" s="1"/>
  <c r="M25" i="15"/>
  <c r="M33" i="15"/>
  <c r="M46" i="15"/>
  <c r="M78" i="15"/>
  <c r="O99" i="15"/>
  <c r="Q30" i="15"/>
  <c r="M7" i="15"/>
  <c r="M15" i="15"/>
  <c r="M23" i="15"/>
  <c r="I34" i="9"/>
  <c r="J34" i="9" s="1"/>
  <c r="M24" i="15" s="1"/>
  <c r="M31" i="15"/>
  <c r="I42" i="9"/>
  <c r="J42" i="9" s="1"/>
  <c r="M32" i="15" s="1"/>
  <c r="M39" i="15"/>
  <c r="M43" i="15"/>
  <c r="M45" i="15"/>
  <c r="M71" i="15"/>
  <c r="M75" i="15"/>
  <c r="M77" i="15"/>
  <c r="I45" i="10"/>
  <c r="J45" i="10" s="1"/>
  <c r="O35" i="15" s="1"/>
  <c r="O91" i="15"/>
  <c r="I102" i="10"/>
  <c r="J102" i="10" s="1"/>
  <c r="O92" i="15" s="1"/>
  <c r="I20" i="11"/>
  <c r="J20" i="11" s="1"/>
  <c r="Q10" i="15" s="1"/>
  <c r="I24" i="11"/>
  <c r="J24" i="11" s="1"/>
  <c r="Q14" i="15" s="1"/>
  <c r="Q17" i="15"/>
  <c r="Q19" i="15"/>
  <c r="Q27" i="15"/>
  <c r="Q33" i="15"/>
  <c r="Q35" i="15"/>
  <c r="I56" i="11"/>
  <c r="J56" i="11" s="1"/>
  <c r="Q46" i="15" s="1"/>
  <c r="Q50" i="15"/>
  <c r="I72" i="11"/>
  <c r="J72" i="11" s="1"/>
  <c r="Q62" i="15" s="1"/>
  <c r="I88" i="11"/>
  <c r="J88" i="11" s="1"/>
  <c r="Q78" i="15" s="1"/>
  <c r="Q28" i="15"/>
  <c r="I98" i="11"/>
  <c r="J98" i="11" s="1"/>
  <c r="Q88" i="15" s="1"/>
  <c r="I104" i="11"/>
  <c r="J104" i="11" s="1"/>
  <c r="Q94" i="15" s="1"/>
  <c r="I16" i="11"/>
  <c r="J16" i="11" s="1"/>
  <c r="Q6" i="15" s="1"/>
  <c r="I62" i="11"/>
  <c r="J62" i="11" s="1"/>
  <c r="Q52" i="15" s="1"/>
  <c r="I94" i="11"/>
  <c r="J94" i="11" s="1"/>
  <c r="Q84" i="15" s="1"/>
  <c r="I71" i="11"/>
  <c r="J71" i="11" s="1"/>
  <c r="Q61" i="15" s="1"/>
  <c r="I76" i="11"/>
  <c r="J76" i="11" s="1"/>
  <c r="Q66" i="15" s="1"/>
  <c r="I92" i="11"/>
  <c r="J92" i="11" s="1"/>
  <c r="Q82" i="15" s="1"/>
  <c r="Q95" i="15"/>
  <c r="I112" i="11"/>
  <c r="J112" i="11" s="1"/>
  <c r="Q102" i="15" s="1"/>
  <c r="Q38" i="15"/>
  <c r="I52" i="11"/>
  <c r="J52" i="11" s="1"/>
  <c r="Q42" i="15" s="1"/>
  <c r="Q54" i="15"/>
  <c r="I68" i="11"/>
  <c r="J68" i="11" s="1"/>
  <c r="Q58" i="15" s="1"/>
  <c r="Q70" i="15"/>
  <c r="I84" i="11"/>
  <c r="J84" i="11" s="1"/>
  <c r="Q74" i="15" s="1"/>
  <c r="Q86" i="15"/>
  <c r="I100" i="11"/>
  <c r="J100" i="11" s="1"/>
  <c r="Q90" i="15" s="1"/>
  <c r="Q98" i="15"/>
  <c r="I24" i="10"/>
  <c r="J24" i="10" s="1"/>
  <c r="O14" i="15" s="1"/>
  <c r="I32" i="10"/>
  <c r="J32" i="10" s="1"/>
  <c r="O22" i="15" s="1"/>
  <c r="I40" i="10"/>
  <c r="J40" i="10" s="1"/>
  <c r="O30" i="15" s="1"/>
  <c r="I112" i="10"/>
  <c r="J112" i="10" s="1"/>
  <c r="O102" i="15" s="1"/>
  <c r="I16" i="10"/>
  <c r="J16" i="10" s="1"/>
  <c r="O6" i="15" s="1"/>
  <c r="I64" i="10"/>
  <c r="J64" i="10" s="1"/>
  <c r="O54" i="15" s="1"/>
  <c r="I28" i="10"/>
  <c r="J28" i="10" s="1"/>
  <c r="O18" i="15" s="1"/>
  <c r="I36" i="10"/>
  <c r="J36" i="10" s="1"/>
  <c r="O26" i="15" s="1"/>
  <c r="I44" i="10"/>
  <c r="J44" i="10" s="1"/>
  <c r="O34" i="15" s="1"/>
  <c r="O10" i="15"/>
  <c r="I48" i="10"/>
  <c r="J48" i="10" s="1"/>
  <c r="O38" i="15" s="1"/>
  <c r="I68" i="10"/>
  <c r="J68" i="10" s="1"/>
  <c r="O58" i="15" s="1"/>
  <c r="I80" i="10"/>
  <c r="J80" i="10" s="1"/>
  <c r="O70" i="15" s="1"/>
  <c r="I96" i="10"/>
  <c r="J96" i="10" s="1"/>
  <c r="O86" i="15" s="1"/>
  <c r="I56" i="10"/>
  <c r="J56" i="10" s="1"/>
  <c r="O46" i="15" s="1"/>
  <c r="I72" i="10"/>
  <c r="J72" i="10" s="1"/>
  <c r="O62" i="15" s="1"/>
  <c r="O103" i="15"/>
  <c r="I52" i="10"/>
  <c r="J52" i="10" s="1"/>
  <c r="O42" i="15" s="1"/>
  <c r="I88" i="10"/>
  <c r="J88" i="10" s="1"/>
  <c r="O78" i="15" s="1"/>
  <c r="I104" i="10"/>
  <c r="J104" i="10" s="1"/>
  <c r="O94" i="15" s="1"/>
  <c r="I60" i="10"/>
  <c r="J60" i="10" s="1"/>
  <c r="O50" i="15" s="1"/>
  <c r="I76" i="10"/>
  <c r="J76" i="10" s="1"/>
  <c r="O66" i="15" s="1"/>
  <c r="I84" i="10"/>
  <c r="J84" i="10" s="1"/>
  <c r="O74" i="15" s="1"/>
  <c r="I92" i="10"/>
  <c r="J92" i="10" s="1"/>
  <c r="O82" i="15" s="1"/>
  <c r="O87" i="15"/>
  <c r="O88" i="15"/>
  <c r="I100" i="10"/>
  <c r="J100" i="10" s="1"/>
  <c r="O90" i="15" s="1"/>
  <c r="O95" i="15"/>
  <c r="O96" i="15"/>
  <c r="I108" i="10"/>
  <c r="J108" i="10" s="1"/>
  <c r="O98" i="15" s="1"/>
  <c r="O48" i="15"/>
  <c r="O100" i="15"/>
  <c r="M11" i="15"/>
  <c r="M19" i="15"/>
  <c r="M27" i="15"/>
  <c r="M35" i="15"/>
  <c r="I16" i="9"/>
  <c r="J16" i="9" s="1"/>
  <c r="M6" i="15" s="1"/>
  <c r="I20" i="9"/>
  <c r="J20" i="9" s="1"/>
  <c r="M10" i="15" s="1"/>
  <c r="I24" i="9"/>
  <c r="J24" i="9" s="1"/>
  <c r="M14" i="15" s="1"/>
  <c r="I28" i="9"/>
  <c r="J28" i="9" s="1"/>
  <c r="M18" i="15" s="1"/>
  <c r="I32" i="9"/>
  <c r="J32" i="9" s="1"/>
  <c r="M22" i="15" s="1"/>
  <c r="I36" i="9"/>
  <c r="J36" i="9" s="1"/>
  <c r="M26" i="15" s="1"/>
  <c r="I40" i="9"/>
  <c r="J40" i="9" s="1"/>
  <c r="M30" i="15" s="1"/>
  <c r="I44" i="9"/>
  <c r="J44" i="9" s="1"/>
  <c r="M34" i="15" s="1"/>
  <c r="I54" i="9"/>
  <c r="J54" i="9" s="1"/>
  <c r="M44" i="15" s="1"/>
  <c r="I78" i="9"/>
  <c r="J78" i="9" s="1"/>
  <c r="M68" i="15" s="1"/>
  <c r="I94" i="9"/>
  <c r="J94" i="9" s="1"/>
  <c r="M84" i="15" s="1"/>
  <c r="I110" i="9"/>
  <c r="J110" i="9" s="1"/>
  <c r="M100" i="15" s="1"/>
  <c r="M36" i="15"/>
  <c r="M76" i="15"/>
  <c r="I106" i="9"/>
  <c r="J106" i="9" s="1"/>
  <c r="M96" i="15" s="1"/>
  <c r="M40" i="15"/>
  <c r="M41" i="15"/>
  <c r="M48" i="15"/>
  <c r="M49" i="15"/>
  <c r="M56" i="15"/>
  <c r="M64" i="15"/>
  <c r="M72" i="15"/>
  <c r="M73" i="15"/>
  <c r="M80" i="15"/>
  <c r="M81" i="15"/>
  <c r="M88" i="15"/>
  <c r="M52" i="15"/>
  <c r="M60" i="15"/>
  <c r="I102" i="9"/>
  <c r="J102" i="9" s="1"/>
  <c r="M92" i="15" s="1"/>
  <c r="I76" i="8"/>
  <c r="J76" i="8" s="1"/>
  <c r="K66" i="15" s="1"/>
  <c r="I77" i="8"/>
  <c r="J77" i="8" s="1"/>
  <c r="K67" i="15" s="1"/>
  <c r="I88" i="8"/>
  <c r="J88" i="8" s="1"/>
  <c r="K78" i="15" s="1"/>
  <c r="I14" i="8"/>
  <c r="J14" i="8" s="1"/>
  <c r="I21" i="8"/>
  <c r="J21" i="8" s="1"/>
  <c r="K11" i="15" s="1"/>
  <c r="I37" i="8"/>
  <c r="J37" i="8" s="1"/>
  <c r="K27" i="15" s="1"/>
  <c r="I42" i="8"/>
  <c r="J42" i="8" s="1"/>
  <c r="K32" i="15" s="1"/>
  <c r="I17" i="8"/>
  <c r="J17" i="8" s="1"/>
  <c r="K7" i="15" s="1"/>
  <c r="K8" i="15"/>
  <c r="K22" i="15"/>
  <c r="I33" i="8"/>
  <c r="J33" i="8" s="1"/>
  <c r="K23" i="15" s="1"/>
  <c r="K24" i="15"/>
  <c r="I94" i="8"/>
  <c r="J94" i="8" s="1"/>
  <c r="K84" i="15" s="1"/>
  <c r="I104" i="8"/>
  <c r="J104" i="8" s="1"/>
  <c r="K94" i="15" s="1"/>
  <c r="I60" i="8"/>
  <c r="J60" i="8" s="1"/>
  <c r="K50" i="15" s="1"/>
  <c r="I61" i="8"/>
  <c r="J61" i="8" s="1"/>
  <c r="K51" i="15" s="1"/>
  <c r="I112" i="8"/>
  <c r="J112" i="8" s="1"/>
  <c r="K102" i="15" s="1"/>
  <c r="K12" i="15"/>
  <c r="I26" i="8"/>
  <c r="J26" i="8" s="1"/>
  <c r="K16" i="15" s="1"/>
  <c r="K28" i="15"/>
  <c r="I54" i="8"/>
  <c r="J54" i="8" s="1"/>
  <c r="K44" i="15" s="1"/>
  <c r="I70" i="8"/>
  <c r="J70" i="8" s="1"/>
  <c r="K60" i="15" s="1"/>
  <c r="I86" i="8"/>
  <c r="J86" i="8" s="1"/>
  <c r="K76" i="15" s="1"/>
  <c r="I96" i="8"/>
  <c r="J96" i="8" s="1"/>
  <c r="K86" i="15" s="1"/>
  <c r="K18" i="15"/>
  <c r="K20" i="15"/>
  <c r="K34" i="15"/>
  <c r="K39" i="15"/>
  <c r="I50" i="8"/>
  <c r="J50" i="8" s="1"/>
  <c r="K40" i="15" s="1"/>
  <c r="I56" i="8"/>
  <c r="J56" i="8" s="1"/>
  <c r="K46" i="15" s="1"/>
  <c r="K55" i="15"/>
  <c r="I66" i="8"/>
  <c r="J66" i="8" s="1"/>
  <c r="K56" i="15" s="1"/>
  <c r="I72" i="8"/>
  <c r="J72" i="8" s="1"/>
  <c r="K62" i="15" s="1"/>
  <c r="I80" i="8"/>
  <c r="J80" i="8" s="1"/>
  <c r="K70" i="15" s="1"/>
  <c r="I102" i="8"/>
  <c r="J102" i="8" s="1"/>
  <c r="K92" i="15" s="1"/>
  <c r="K36" i="15"/>
  <c r="K52" i="15"/>
  <c r="K68" i="15"/>
  <c r="I82" i="8"/>
  <c r="J82" i="8" s="1"/>
  <c r="K72" i="15" s="1"/>
  <c r="I90" i="8"/>
  <c r="J90" i="8" s="1"/>
  <c r="K80" i="15" s="1"/>
  <c r="I98" i="8"/>
  <c r="J98" i="8" s="1"/>
  <c r="K88" i="15" s="1"/>
  <c r="I106" i="8"/>
  <c r="J106" i="8" s="1"/>
  <c r="K96" i="15" s="1"/>
  <c r="I108" i="8"/>
  <c r="J108" i="8" s="1"/>
  <c r="K98" i="15" s="1"/>
  <c r="K48" i="15"/>
  <c r="K64" i="15"/>
  <c r="I84" i="8"/>
  <c r="J84" i="8" s="1"/>
  <c r="K74" i="15" s="1"/>
  <c r="I92" i="8"/>
  <c r="J92" i="8" s="1"/>
  <c r="K82" i="15" s="1"/>
  <c r="I100" i="8"/>
  <c r="J100" i="8" s="1"/>
  <c r="K90" i="15" s="1"/>
  <c r="K100" i="15"/>
  <c r="I16" i="7"/>
  <c r="J16" i="7" s="1"/>
  <c r="I24" i="7"/>
  <c r="J24" i="7" s="1"/>
  <c r="I14" i="15" s="1"/>
  <c r="I20" i="7"/>
  <c r="J20" i="7" s="1"/>
  <c r="I10" i="15" s="1"/>
  <c r="I49" i="15"/>
  <c r="I73" i="15"/>
  <c r="I94" i="7"/>
  <c r="J94" i="7" s="1"/>
  <c r="I84" i="15" s="1"/>
  <c r="I110" i="7"/>
  <c r="J110" i="7" s="1"/>
  <c r="I100" i="15" s="1"/>
  <c r="I4" i="15"/>
  <c r="I8" i="15"/>
  <c r="I12" i="15"/>
  <c r="I16" i="15"/>
  <c r="I28" i="7"/>
  <c r="J28" i="7" s="1"/>
  <c r="I18" i="15" s="1"/>
  <c r="I20" i="15"/>
  <c r="I32" i="7"/>
  <c r="J32" i="7" s="1"/>
  <c r="I22" i="15" s="1"/>
  <c r="I24" i="15"/>
  <c r="I36" i="7"/>
  <c r="J36" i="7" s="1"/>
  <c r="I26" i="15" s="1"/>
  <c r="I28" i="15"/>
  <c r="I40" i="7"/>
  <c r="J40" i="7" s="1"/>
  <c r="I30" i="15" s="1"/>
  <c r="I32" i="15"/>
  <c r="I44" i="7"/>
  <c r="J44" i="7" s="1"/>
  <c r="I34" i="15" s="1"/>
  <c r="I36" i="15"/>
  <c r="I74" i="7"/>
  <c r="J74" i="7" s="1"/>
  <c r="I64" i="15" s="1"/>
  <c r="I98" i="7"/>
  <c r="J98" i="7" s="1"/>
  <c r="I88" i="15" s="1"/>
  <c r="I40" i="15"/>
  <c r="I48" i="15"/>
  <c r="I72" i="15"/>
  <c r="I44" i="15"/>
  <c r="I45" i="15"/>
  <c r="I47" i="15"/>
  <c r="I52" i="15"/>
  <c r="I53" i="15"/>
  <c r="I55" i="15"/>
  <c r="I60" i="15"/>
  <c r="I63" i="15"/>
  <c r="I68" i="15"/>
  <c r="I69" i="15"/>
  <c r="I71" i="15"/>
  <c r="I76" i="15"/>
  <c r="I77" i="15"/>
  <c r="I85" i="15"/>
  <c r="I102" i="7"/>
  <c r="J102" i="7" s="1"/>
  <c r="I92" i="15" s="1"/>
  <c r="I101" i="15"/>
  <c r="I56" i="15"/>
  <c r="I90" i="7"/>
  <c r="J90" i="7" s="1"/>
  <c r="I80" i="15" s="1"/>
  <c r="I89" i="15"/>
  <c r="I106" i="7"/>
  <c r="J106" i="7" s="1"/>
  <c r="I96" i="15" s="1"/>
  <c r="I21" i="6"/>
  <c r="J21" i="6" s="1"/>
  <c r="G11" i="15" s="1"/>
  <c r="I37" i="6"/>
  <c r="J37" i="6" s="1"/>
  <c r="G27" i="15" s="1"/>
  <c r="I45" i="6"/>
  <c r="J45" i="6" s="1"/>
  <c r="G35" i="15" s="1"/>
  <c r="I49" i="6"/>
  <c r="J49" i="6" s="1"/>
  <c r="G39" i="15" s="1"/>
  <c r="I68" i="6"/>
  <c r="J68" i="6" s="1"/>
  <c r="G58" i="15" s="1"/>
  <c r="I83" i="6"/>
  <c r="J83" i="6" s="1"/>
  <c r="G73" i="15" s="1"/>
  <c r="I99" i="6"/>
  <c r="J99" i="6" s="1"/>
  <c r="G89" i="15" s="1"/>
  <c r="I17" i="6"/>
  <c r="J17" i="6" s="1"/>
  <c r="G7" i="15" s="1"/>
  <c r="G12" i="15"/>
  <c r="I25" i="6"/>
  <c r="J25" i="6" s="1"/>
  <c r="G15" i="15" s="1"/>
  <c r="G20" i="15"/>
  <c r="I33" i="6"/>
  <c r="J33" i="6" s="1"/>
  <c r="G23" i="15" s="1"/>
  <c r="G28" i="15"/>
  <c r="I41" i="6"/>
  <c r="J41" i="6" s="1"/>
  <c r="G31" i="15" s="1"/>
  <c r="G36" i="15"/>
  <c r="I29" i="6"/>
  <c r="J29" i="6" s="1"/>
  <c r="G19" i="15" s="1"/>
  <c r="I56" i="6"/>
  <c r="J56" i="6" s="1"/>
  <c r="G46" i="15" s="1"/>
  <c r="G59" i="15"/>
  <c r="I71" i="6"/>
  <c r="J71" i="6" s="1"/>
  <c r="G61" i="15" s="1"/>
  <c r="I91" i="6"/>
  <c r="J91" i="6" s="1"/>
  <c r="G81" i="15" s="1"/>
  <c r="I107" i="6"/>
  <c r="J107" i="6" s="1"/>
  <c r="G97" i="15" s="1"/>
  <c r="G71" i="15"/>
  <c r="G87" i="15"/>
  <c r="G42" i="15"/>
  <c r="G43" i="15"/>
  <c r="G45" i="15"/>
  <c r="G50" i="15"/>
  <c r="G51" i="15"/>
  <c r="I64" i="6"/>
  <c r="J64" i="6" s="1"/>
  <c r="G54" i="15" s="1"/>
  <c r="G57" i="15"/>
  <c r="G67" i="15"/>
  <c r="I80" i="6"/>
  <c r="J80" i="6" s="1"/>
  <c r="G70" i="15" s="1"/>
  <c r="I88" i="6"/>
  <c r="J88" i="6" s="1"/>
  <c r="G78" i="15" s="1"/>
  <c r="I96" i="6"/>
  <c r="J96" i="6" s="1"/>
  <c r="G86" i="15" s="1"/>
  <c r="I104" i="6"/>
  <c r="J104" i="6" s="1"/>
  <c r="G94" i="15" s="1"/>
  <c r="I112" i="6"/>
  <c r="J112" i="6" s="1"/>
  <c r="G102" i="15" s="1"/>
  <c r="G41" i="15"/>
  <c r="G62" i="15"/>
  <c r="G63" i="15"/>
  <c r="I76" i="6"/>
  <c r="J76" i="6" s="1"/>
  <c r="G66" i="15" s="1"/>
  <c r="G69" i="15"/>
  <c r="G74" i="15"/>
  <c r="G75" i="15"/>
  <c r="G77" i="15"/>
  <c r="G82" i="15"/>
  <c r="G83" i="15"/>
  <c r="G85" i="15"/>
  <c r="G90" i="15"/>
  <c r="G93" i="15"/>
  <c r="G98" i="15"/>
  <c r="G101" i="15"/>
  <c r="A18" i="5"/>
  <c r="A19" i="5"/>
  <c r="A20" i="5"/>
  <c r="A21" i="5"/>
  <c r="A22" i="5"/>
  <c r="A23" i="5"/>
  <c r="A24" i="5"/>
  <c r="G15" i="5"/>
  <c r="G16" i="5"/>
  <c r="G17" i="5"/>
  <c r="G18" i="5"/>
  <c r="K18" i="5" s="1"/>
  <c r="G19" i="5"/>
  <c r="G20" i="5"/>
  <c r="I20" i="5" s="1"/>
  <c r="J20" i="5" s="1"/>
  <c r="G21" i="5"/>
  <c r="I21" i="5" s="1"/>
  <c r="J21" i="5" s="1"/>
  <c r="E11" i="15" s="1"/>
  <c r="G22" i="5"/>
  <c r="I22" i="5" s="1"/>
  <c r="J22" i="5" s="1"/>
  <c r="G23" i="5"/>
  <c r="I23" i="5" s="1"/>
  <c r="J23" i="5" s="1"/>
  <c r="E13" i="15" s="1"/>
  <c r="G24" i="5"/>
  <c r="I24" i="5" s="1"/>
  <c r="J24" i="5" s="1"/>
  <c r="G14" i="5"/>
  <c r="G25" i="5"/>
  <c r="I25" i="5" s="1"/>
  <c r="J25" i="5" s="1"/>
  <c r="E15" i="15" s="1"/>
  <c r="G26" i="5"/>
  <c r="G27" i="5"/>
  <c r="I27" i="5" s="1"/>
  <c r="J27" i="5" s="1"/>
  <c r="E17" i="15" s="1"/>
  <c r="G28" i="5"/>
  <c r="I28" i="5" s="1"/>
  <c r="J28" i="5" s="1"/>
  <c r="G29" i="5"/>
  <c r="I29" i="5" s="1"/>
  <c r="J29" i="5" s="1"/>
  <c r="E19" i="15" s="1"/>
  <c r="G30" i="5"/>
  <c r="G31" i="5"/>
  <c r="I31" i="5" s="1"/>
  <c r="J31" i="5" s="1"/>
  <c r="E21" i="15" s="1"/>
  <c r="G32" i="5"/>
  <c r="I32" i="5" s="1"/>
  <c r="J32" i="5" s="1"/>
  <c r="G33" i="5"/>
  <c r="I33" i="5" s="1"/>
  <c r="J33" i="5" s="1"/>
  <c r="E23" i="15" s="1"/>
  <c r="G34" i="5"/>
  <c r="G35" i="5"/>
  <c r="I35" i="5" s="1"/>
  <c r="J35" i="5" s="1"/>
  <c r="E25" i="15" s="1"/>
  <c r="G36" i="5"/>
  <c r="I36" i="5" s="1"/>
  <c r="J36" i="5" s="1"/>
  <c r="G37" i="5"/>
  <c r="I37" i="5" s="1"/>
  <c r="J37" i="5" s="1"/>
  <c r="E27" i="15" s="1"/>
  <c r="G38" i="5"/>
  <c r="G39" i="5"/>
  <c r="I39" i="5" s="1"/>
  <c r="J39" i="5" s="1"/>
  <c r="E29" i="15" s="1"/>
  <c r="G40" i="5"/>
  <c r="I40" i="5" s="1"/>
  <c r="J40" i="5" s="1"/>
  <c r="G41" i="5"/>
  <c r="I41" i="5" s="1"/>
  <c r="J41" i="5" s="1"/>
  <c r="E31" i="15" s="1"/>
  <c r="G42" i="5"/>
  <c r="G43" i="5"/>
  <c r="I43" i="5" s="1"/>
  <c r="J43" i="5" s="1"/>
  <c r="E33" i="15" s="1"/>
  <c r="G44" i="5"/>
  <c r="I44" i="5" s="1"/>
  <c r="J44" i="5" s="1"/>
  <c r="G45" i="5"/>
  <c r="I45" i="5" s="1"/>
  <c r="J45" i="5" s="1"/>
  <c r="E35" i="15" s="1"/>
  <c r="G46" i="5"/>
  <c r="G47" i="5"/>
  <c r="I47" i="5" s="1"/>
  <c r="J47" i="5" s="1"/>
  <c r="E37" i="15" s="1"/>
  <c r="G48" i="5"/>
  <c r="I48" i="5" s="1"/>
  <c r="J48" i="5" s="1"/>
  <c r="G49" i="5"/>
  <c r="I49" i="5" s="1"/>
  <c r="J49" i="5" s="1"/>
  <c r="E39" i="15" s="1"/>
  <c r="G50" i="5"/>
  <c r="G51" i="5"/>
  <c r="I51" i="5" s="1"/>
  <c r="J51" i="5" s="1"/>
  <c r="E41" i="15" s="1"/>
  <c r="G52" i="5"/>
  <c r="I52" i="5" s="1"/>
  <c r="J52" i="5" s="1"/>
  <c r="G53" i="5"/>
  <c r="I53" i="5" s="1"/>
  <c r="J53" i="5" s="1"/>
  <c r="E43" i="15" s="1"/>
  <c r="G54" i="5"/>
  <c r="I54" i="5" s="1"/>
  <c r="J54" i="5" s="1"/>
  <c r="G55" i="5"/>
  <c r="I55" i="5" s="1"/>
  <c r="J55" i="5" s="1"/>
  <c r="E45" i="15" s="1"/>
  <c r="G56" i="5"/>
  <c r="I56" i="5" s="1"/>
  <c r="J56" i="5" s="1"/>
  <c r="G57" i="5"/>
  <c r="I57" i="5" s="1"/>
  <c r="J57" i="5" s="1"/>
  <c r="E47" i="15" s="1"/>
  <c r="G58" i="5"/>
  <c r="G59" i="5"/>
  <c r="I59" i="5" s="1"/>
  <c r="J59" i="5" s="1"/>
  <c r="E49" i="15" s="1"/>
  <c r="G60" i="5"/>
  <c r="I60" i="5" s="1"/>
  <c r="J60" i="5" s="1"/>
  <c r="G61" i="5"/>
  <c r="I61" i="5" s="1"/>
  <c r="J61" i="5" s="1"/>
  <c r="E51" i="15" s="1"/>
  <c r="G62" i="5"/>
  <c r="G63" i="5"/>
  <c r="I63" i="5" s="1"/>
  <c r="J63" i="5" s="1"/>
  <c r="E53" i="15" s="1"/>
  <c r="G64" i="5"/>
  <c r="I64" i="5" s="1"/>
  <c r="J64" i="5" s="1"/>
  <c r="G65" i="5"/>
  <c r="I65" i="5" s="1"/>
  <c r="J65" i="5" s="1"/>
  <c r="E55" i="15" s="1"/>
  <c r="G66" i="5"/>
  <c r="G67" i="5"/>
  <c r="I67" i="5" s="1"/>
  <c r="J67" i="5" s="1"/>
  <c r="E57" i="15" s="1"/>
  <c r="G68" i="5"/>
  <c r="I68" i="5" s="1"/>
  <c r="J68" i="5" s="1"/>
  <c r="G69" i="5"/>
  <c r="I69" i="5" s="1"/>
  <c r="J69" i="5" s="1"/>
  <c r="E59" i="15" s="1"/>
  <c r="G70" i="5"/>
  <c r="G71" i="5"/>
  <c r="I71" i="5" s="1"/>
  <c r="J71" i="5" s="1"/>
  <c r="E61" i="15" s="1"/>
  <c r="G72" i="5"/>
  <c r="I72" i="5" s="1"/>
  <c r="J72" i="5" s="1"/>
  <c r="G73" i="5"/>
  <c r="I73" i="5" s="1"/>
  <c r="J73" i="5" s="1"/>
  <c r="E63" i="15" s="1"/>
  <c r="G74" i="5"/>
  <c r="G75" i="5"/>
  <c r="I75" i="5" s="1"/>
  <c r="J75" i="5" s="1"/>
  <c r="E65" i="15" s="1"/>
  <c r="G76" i="5"/>
  <c r="I76" i="5" s="1"/>
  <c r="J76" i="5" s="1"/>
  <c r="G77" i="5"/>
  <c r="I77" i="5" s="1"/>
  <c r="J77" i="5" s="1"/>
  <c r="E67" i="15" s="1"/>
  <c r="G78" i="5"/>
  <c r="G79" i="5"/>
  <c r="I79" i="5" s="1"/>
  <c r="J79" i="5" s="1"/>
  <c r="E69" i="15" s="1"/>
  <c r="G80" i="5"/>
  <c r="I80" i="5" s="1"/>
  <c r="J80" i="5" s="1"/>
  <c r="G81" i="5"/>
  <c r="I81" i="5" s="1"/>
  <c r="J81" i="5" s="1"/>
  <c r="E71" i="15" s="1"/>
  <c r="G82" i="5"/>
  <c r="G83" i="5"/>
  <c r="I83" i="5" s="1"/>
  <c r="J83" i="5" s="1"/>
  <c r="G84" i="5"/>
  <c r="I84" i="5" s="1"/>
  <c r="J84" i="5" s="1"/>
  <c r="G85" i="5"/>
  <c r="I85" i="5" s="1"/>
  <c r="J85" i="5" s="1"/>
  <c r="E75" i="15" s="1"/>
  <c r="G86" i="5"/>
  <c r="G87" i="5"/>
  <c r="I87" i="5" s="1"/>
  <c r="J87" i="5" s="1"/>
  <c r="G88" i="5"/>
  <c r="I88" i="5" s="1"/>
  <c r="J88" i="5" s="1"/>
  <c r="G89" i="5"/>
  <c r="I89" i="5" s="1"/>
  <c r="J89" i="5" s="1"/>
  <c r="G90" i="5"/>
  <c r="G91" i="5"/>
  <c r="I91" i="5" s="1"/>
  <c r="J91" i="5" s="1"/>
  <c r="G92" i="5"/>
  <c r="I92" i="5" s="1"/>
  <c r="J92" i="5" s="1"/>
  <c r="G93" i="5"/>
  <c r="I93" i="5" s="1"/>
  <c r="J93" i="5" s="1"/>
  <c r="E83" i="15" s="1"/>
  <c r="G94" i="5"/>
  <c r="G95" i="5"/>
  <c r="I95" i="5" s="1"/>
  <c r="J95" i="5" s="1"/>
  <c r="G96" i="5"/>
  <c r="I96" i="5" s="1"/>
  <c r="J96" i="5" s="1"/>
  <c r="G97" i="5"/>
  <c r="I97" i="5" s="1"/>
  <c r="J97" i="5" s="1"/>
  <c r="G98" i="5"/>
  <c r="G99" i="5"/>
  <c r="I99" i="5" s="1"/>
  <c r="J99" i="5" s="1"/>
  <c r="G100" i="5"/>
  <c r="I100" i="5" s="1"/>
  <c r="J100" i="5" s="1"/>
  <c r="G101" i="5"/>
  <c r="I101" i="5" s="1"/>
  <c r="J101" i="5" s="1"/>
  <c r="E91" i="15" s="1"/>
  <c r="G102" i="5"/>
  <c r="G103" i="5"/>
  <c r="I103" i="5" s="1"/>
  <c r="J103" i="5" s="1"/>
  <c r="E93" i="15" s="1"/>
  <c r="G104" i="5"/>
  <c r="I104" i="5" s="1"/>
  <c r="J104" i="5" s="1"/>
  <c r="G105" i="5"/>
  <c r="I105" i="5" s="1"/>
  <c r="J105" i="5" s="1"/>
  <c r="E95" i="15" s="1"/>
  <c r="G106" i="5"/>
  <c r="G107" i="5"/>
  <c r="I107" i="5" s="1"/>
  <c r="J107" i="5" s="1"/>
  <c r="E97" i="15" s="1"/>
  <c r="G108" i="5"/>
  <c r="I108" i="5" s="1"/>
  <c r="J108" i="5" s="1"/>
  <c r="G109" i="5"/>
  <c r="I109" i="5" s="1"/>
  <c r="J109" i="5" s="1"/>
  <c r="E99" i="15" s="1"/>
  <c r="G110" i="5"/>
  <c r="G111" i="5"/>
  <c r="I111" i="5" s="1"/>
  <c r="J111" i="5" s="1"/>
  <c r="E101" i="15" s="1"/>
  <c r="G112" i="5"/>
  <c r="I112" i="5" s="1"/>
  <c r="J112" i="5" s="1"/>
  <c r="G113" i="5"/>
  <c r="I113" i="5" s="1"/>
  <c r="J113" i="5" s="1"/>
  <c r="E103" i="15" s="1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L15" i="1"/>
  <c r="M15" i="1" s="1"/>
  <c r="L16" i="1"/>
  <c r="M16" i="1" s="1"/>
  <c r="C7" i="15" s="1"/>
  <c r="L17" i="1"/>
  <c r="M17" i="1" s="1"/>
  <c r="C8" i="15" s="1"/>
  <c r="L18" i="1"/>
  <c r="M18" i="1" s="1"/>
  <c r="C9" i="15" s="1"/>
  <c r="L19" i="1"/>
  <c r="M19" i="1" s="1"/>
  <c r="C10" i="15" s="1"/>
  <c r="L20" i="1"/>
  <c r="M20" i="1" s="1"/>
  <c r="C11" i="15" s="1"/>
  <c r="L21" i="1"/>
  <c r="M21" i="1" s="1"/>
  <c r="C12" i="15" s="1"/>
  <c r="L22" i="1"/>
  <c r="M22" i="1" s="1"/>
  <c r="C13" i="15" s="1"/>
  <c r="L23" i="1"/>
  <c r="M23" i="1" s="1"/>
  <c r="C14" i="15" s="1"/>
  <c r="L24" i="1"/>
  <c r="M24" i="1" s="1"/>
  <c r="C15" i="15" s="1"/>
  <c r="L25" i="1"/>
  <c r="M25" i="1" s="1"/>
  <c r="C16" i="15" s="1"/>
  <c r="L26" i="1"/>
  <c r="M26" i="1" s="1"/>
  <c r="C17" i="15" s="1"/>
  <c r="L27" i="1"/>
  <c r="M27" i="1" s="1"/>
  <c r="C18" i="15" s="1"/>
  <c r="L28" i="1"/>
  <c r="M28" i="1" s="1"/>
  <c r="C19" i="15" s="1"/>
  <c r="L29" i="1"/>
  <c r="M29" i="1" s="1"/>
  <c r="C20" i="15" s="1"/>
  <c r="L30" i="1"/>
  <c r="M30" i="1" s="1"/>
  <c r="C21" i="15" s="1"/>
  <c r="L31" i="1"/>
  <c r="M31" i="1" s="1"/>
  <c r="C22" i="15" s="1"/>
  <c r="L32" i="1"/>
  <c r="M32" i="1" s="1"/>
  <c r="C23" i="15" s="1"/>
  <c r="L33" i="1"/>
  <c r="M33" i="1" s="1"/>
  <c r="C24" i="15" s="1"/>
  <c r="L34" i="1"/>
  <c r="M34" i="1" s="1"/>
  <c r="C25" i="15" s="1"/>
  <c r="L35" i="1"/>
  <c r="M35" i="1" s="1"/>
  <c r="C26" i="15" s="1"/>
  <c r="L36" i="1"/>
  <c r="M36" i="1" s="1"/>
  <c r="C27" i="15" s="1"/>
  <c r="L37" i="1"/>
  <c r="M37" i="1" s="1"/>
  <c r="C28" i="15" s="1"/>
  <c r="L38" i="1"/>
  <c r="M38" i="1" s="1"/>
  <c r="C29" i="15" s="1"/>
  <c r="L39" i="1"/>
  <c r="M39" i="1" s="1"/>
  <c r="C30" i="15" s="1"/>
  <c r="L40" i="1"/>
  <c r="M40" i="1" s="1"/>
  <c r="C31" i="15" s="1"/>
  <c r="L41" i="1"/>
  <c r="M41" i="1" s="1"/>
  <c r="C32" i="15" s="1"/>
  <c r="L42" i="1"/>
  <c r="M42" i="1" s="1"/>
  <c r="C33" i="15" s="1"/>
  <c r="L43" i="1"/>
  <c r="M43" i="1" s="1"/>
  <c r="C34" i="15" s="1"/>
  <c r="L44" i="1"/>
  <c r="M44" i="1" s="1"/>
  <c r="C35" i="15" s="1"/>
  <c r="L45" i="1"/>
  <c r="M45" i="1" s="1"/>
  <c r="C36" i="15" s="1"/>
  <c r="L46" i="1"/>
  <c r="M46" i="1" s="1"/>
  <c r="C37" i="15" s="1"/>
  <c r="L47" i="1"/>
  <c r="M47" i="1" s="1"/>
  <c r="C38" i="15" s="1"/>
  <c r="L48" i="1"/>
  <c r="M48" i="1" s="1"/>
  <c r="C39" i="15" s="1"/>
  <c r="L49" i="1"/>
  <c r="M49" i="1" s="1"/>
  <c r="C40" i="15" s="1"/>
  <c r="L50" i="1"/>
  <c r="M50" i="1" s="1"/>
  <c r="C41" i="15" s="1"/>
  <c r="L51" i="1"/>
  <c r="M51" i="1" s="1"/>
  <c r="C42" i="15" s="1"/>
  <c r="L52" i="1"/>
  <c r="M52" i="1" s="1"/>
  <c r="C43" i="15" s="1"/>
  <c r="L53" i="1"/>
  <c r="M53" i="1" s="1"/>
  <c r="C44" i="15" s="1"/>
  <c r="L54" i="1"/>
  <c r="M54" i="1" s="1"/>
  <c r="C45" i="15" s="1"/>
  <c r="L55" i="1"/>
  <c r="M55" i="1" s="1"/>
  <c r="C46" i="15" s="1"/>
  <c r="L56" i="1"/>
  <c r="M56" i="1" s="1"/>
  <c r="C47" i="15" s="1"/>
  <c r="L57" i="1"/>
  <c r="M57" i="1" s="1"/>
  <c r="C48" i="15" s="1"/>
  <c r="L58" i="1"/>
  <c r="M58" i="1" s="1"/>
  <c r="C49" i="15" s="1"/>
  <c r="L59" i="1"/>
  <c r="M59" i="1" s="1"/>
  <c r="C50" i="15" s="1"/>
  <c r="L60" i="1"/>
  <c r="M60" i="1" s="1"/>
  <c r="C51" i="15" s="1"/>
  <c r="L61" i="1"/>
  <c r="M61" i="1" s="1"/>
  <c r="C52" i="15" s="1"/>
  <c r="L62" i="1"/>
  <c r="M62" i="1" s="1"/>
  <c r="C53" i="15" s="1"/>
  <c r="L63" i="1"/>
  <c r="M63" i="1" s="1"/>
  <c r="C54" i="15" s="1"/>
  <c r="L64" i="1"/>
  <c r="M64" i="1" s="1"/>
  <c r="C55" i="15" s="1"/>
  <c r="L65" i="1"/>
  <c r="M65" i="1" s="1"/>
  <c r="C56" i="15" s="1"/>
  <c r="L66" i="1"/>
  <c r="M66" i="1" s="1"/>
  <c r="C57" i="15" s="1"/>
  <c r="L67" i="1"/>
  <c r="M67" i="1" s="1"/>
  <c r="C58" i="15" s="1"/>
  <c r="L68" i="1"/>
  <c r="M68" i="1" s="1"/>
  <c r="C59" i="15" s="1"/>
  <c r="L69" i="1"/>
  <c r="M69" i="1" s="1"/>
  <c r="C60" i="15" s="1"/>
  <c r="L70" i="1"/>
  <c r="M70" i="1" s="1"/>
  <c r="C61" i="15" s="1"/>
  <c r="L71" i="1"/>
  <c r="M71" i="1" s="1"/>
  <c r="C62" i="15" s="1"/>
  <c r="L72" i="1"/>
  <c r="M72" i="1" s="1"/>
  <c r="C63" i="15" s="1"/>
  <c r="L73" i="1"/>
  <c r="M73" i="1" s="1"/>
  <c r="C64" i="15" s="1"/>
  <c r="L74" i="1"/>
  <c r="M74" i="1" s="1"/>
  <c r="C65" i="15" s="1"/>
  <c r="L75" i="1"/>
  <c r="M75" i="1" s="1"/>
  <c r="C66" i="15" s="1"/>
  <c r="L76" i="1"/>
  <c r="M76" i="1" s="1"/>
  <c r="C67" i="15" s="1"/>
  <c r="L77" i="1"/>
  <c r="M77" i="1" s="1"/>
  <c r="C68" i="15" s="1"/>
  <c r="L111" i="1"/>
  <c r="M111" i="1" s="1"/>
  <c r="C102" i="15" s="1"/>
  <c r="L112" i="1"/>
  <c r="M112" i="1" s="1"/>
  <c r="C103" i="15" s="1"/>
  <c r="L113" i="1"/>
  <c r="M113" i="1" s="1"/>
  <c r="I17" i="5" l="1"/>
  <c r="J17" i="5" s="1"/>
  <c r="K17" i="5"/>
  <c r="I18" i="11"/>
  <c r="J18" i="11" s="1"/>
  <c r="Q8" i="15" s="1"/>
  <c r="K18" i="11"/>
  <c r="I17" i="11"/>
  <c r="J17" i="11" s="1"/>
  <c r="K17" i="11"/>
  <c r="I7" i="15"/>
  <c r="N15" i="1"/>
  <c r="C6" i="15" s="1"/>
  <c r="I6" i="15"/>
  <c r="I15" i="11"/>
  <c r="J15" i="11" s="1"/>
  <c r="K14" i="9"/>
  <c r="M4" i="15" s="1"/>
  <c r="M104" i="15" s="1"/>
  <c r="I14" i="11"/>
  <c r="J14" i="11" s="1"/>
  <c r="K14" i="11" s="1"/>
  <c r="K14" i="8"/>
  <c r="K114" i="8" s="1"/>
  <c r="E25" i="14" s="1"/>
  <c r="I5" i="15"/>
  <c r="I16" i="5"/>
  <c r="J16" i="5" s="1"/>
  <c r="K16" i="5"/>
  <c r="K6" i="15"/>
  <c r="I15" i="5"/>
  <c r="J15" i="5" s="1"/>
  <c r="K15" i="5"/>
  <c r="E5" i="15" s="1"/>
  <c r="G5" i="15"/>
  <c r="G104" i="15" s="1"/>
  <c r="O104" i="15"/>
  <c r="S13" i="15"/>
  <c r="S37" i="15"/>
  <c r="S33" i="15"/>
  <c r="S29" i="15"/>
  <c r="S21" i="15"/>
  <c r="S17" i="15"/>
  <c r="S39" i="15"/>
  <c r="S35" i="15"/>
  <c r="S27" i="15"/>
  <c r="S23" i="15"/>
  <c r="S19" i="15"/>
  <c r="S15" i="15"/>
  <c r="S11" i="15"/>
  <c r="S7" i="15"/>
  <c r="S25" i="15"/>
  <c r="Q32" i="15"/>
  <c r="Q93" i="15"/>
  <c r="Q60" i="15"/>
  <c r="Q101" i="15"/>
  <c r="Q91" i="15"/>
  <c r="Q45" i="15"/>
  <c r="Q99" i="15"/>
  <c r="Q64" i="15"/>
  <c r="Q16" i="15"/>
  <c r="Q81" i="15"/>
  <c r="Q24" i="15"/>
  <c r="K114" i="10"/>
  <c r="E30" i="14" s="1"/>
  <c r="K114" i="7"/>
  <c r="E21" i="14" s="1"/>
  <c r="K114" i="6"/>
  <c r="E20" i="14" s="1"/>
  <c r="I19" i="5"/>
  <c r="J19" i="5" s="1"/>
  <c r="I110" i="5"/>
  <c r="J110" i="5" s="1"/>
  <c r="E100" i="15" s="1"/>
  <c r="I106" i="5"/>
  <c r="J106" i="5" s="1"/>
  <c r="E96" i="15" s="1"/>
  <c r="I102" i="5"/>
  <c r="J102" i="5" s="1"/>
  <c r="E92" i="15" s="1"/>
  <c r="I90" i="5"/>
  <c r="J90" i="5" s="1"/>
  <c r="E80" i="15" s="1"/>
  <c r="I86" i="5"/>
  <c r="J86" i="5" s="1"/>
  <c r="E76" i="15" s="1"/>
  <c r="I78" i="5"/>
  <c r="J78" i="5" s="1"/>
  <c r="E68" i="15" s="1"/>
  <c r="I62" i="5"/>
  <c r="J62" i="5" s="1"/>
  <c r="E52" i="15" s="1"/>
  <c r="I46" i="5"/>
  <c r="J46" i="5" s="1"/>
  <c r="I30" i="5"/>
  <c r="J30" i="5" s="1"/>
  <c r="I98" i="5"/>
  <c r="J98" i="5" s="1"/>
  <c r="E88" i="15" s="1"/>
  <c r="I94" i="5"/>
  <c r="J94" i="5" s="1"/>
  <c r="E84" i="15" s="1"/>
  <c r="I70" i="5"/>
  <c r="J70" i="5" s="1"/>
  <c r="E60" i="15" s="1"/>
  <c r="I38" i="5"/>
  <c r="J38" i="5" s="1"/>
  <c r="E79" i="15"/>
  <c r="E87" i="15"/>
  <c r="E94" i="15"/>
  <c r="E70" i="15"/>
  <c r="E62" i="15"/>
  <c r="E54" i="15"/>
  <c r="E46" i="15"/>
  <c r="E102" i="15"/>
  <c r="E98" i="15"/>
  <c r="E89" i="15"/>
  <c r="E85" i="15"/>
  <c r="E81" i="15"/>
  <c r="E77" i="15"/>
  <c r="E73" i="15"/>
  <c r="E44" i="15"/>
  <c r="E90" i="15"/>
  <c r="E86" i="15"/>
  <c r="E82" i="15"/>
  <c r="E78" i="15"/>
  <c r="E74" i="15"/>
  <c r="I82" i="5"/>
  <c r="J82" i="5" s="1"/>
  <c r="E72" i="15" s="1"/>
  <c r="E66" i="15"/>
  <c r="I74" i="5"/>
  <c r="J74" i="5" s="1"/>
  <c r="E64" i="15" s="1"/>
  <c r="E58" i="15"/>
  <c r="I66" i="5"/>
  <c r="J66" i="5" s="1"/>
  <c r="E56" i="15" s="1"/>
  <c r="E50" i="15"/>
  <c r="I58" i="5"/>
  <c r="J58" i="5" s="1"/>
  <c r="E48" i="15" s="1"/>
  <c r="E42" i="15"/>
  <c r="I50" i="5"/>
  <c r="J50" i="5" s="1"/>
  <c r="E40" i="15" s="1"/>
  <c r="I42" i="5"/>
  <c r="J42" i="5" s="1"/>
  <c r="E32" i="15" s="1"/>
  <c r="I34" i="5"/>
  <c r="J34" i="5" s="1"/>
  <c r="E24" i="15" s="1"/>
  <c r="I26" i="5"/>
  <c r="J26" i="5" s="1"/>
  <c r="E16" i="15" s="1"/>
  <c r="I18" i="5"/>
  <c r="J18" i="5" s="1"/>
  <c r="G49" i="13"/>
  <c r="H49" i="13" s="1"/>
  <c r="G48" i="13"/>
  <c r="H48" i="13" s="1"/>
  <c r="G47" i="13"/>
  <c r="H47" i="13" s="1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19" i="13"/>
  <c r="H19" i="13" s="1"/>
  <c r="G18" i="13"/>
  <c r="H18" i="13" s="1"/>
  <c r="G17" i="13"/>
  <c r="H17" i="13" s="1"/>
  <c r="G15" i="13"/>
  <c r="H15" i="13" s="1"/>
  <c r="J49" i="12"/>
  <c r="K49" i="12" s="1"/>
  <c r="L49" i="12" s="1"/>
  <c r="J48" i="12"/>
  <c r="K48" i="12" s="1"/>
  <c r="L48" i="12" s="1"/>
  <c r="K47" i="12"/>
  <c r="L47" i="12" s="1"/>
  <c r="J47" i="12"/>
  <c r="J46" i="12"/>
  <c r="K46" i="12" s="1"/>
  <c r="L46" i="12" s="1"/>
  <c r="J45" i="12"/>
  <c r="K45" i="12" s="1"/>
  <c r="L45" i="12" s="1"/>
  <c r="J44" i="12"/>
  <c r="K44" i="12" s="1"/>
  <c r="L44" i="12" s="1"/>
  <c r="J43" i="12"/>
  <c r="K43" i="12" s="1"/>
  <c r="L43" i="12" s="1"/>
  <c r="J42" i="12"/>
  <c r="K42" i="12" s="1"/>
  <c r="L42" i="12" s="1"/>
  <c r="J41" i="12"/>
  <c r="K41" i="12" s="1"/>
  <c r="L41" i="12" s="1"/>
  <c r="J40" i="12"/>
  <c r="K40" i="12" s="1"/>
  <c r="L40" i="12" s="1"/>
  <c r="J39" i="12"/>
  <c r="K39" i="12" s="1"/>
  <c r="L39" i="12" s="1"/>
  <c r="J38" i="12"/>
  <c r="K38" i="12" s="1"/>
  <c r="L38" i="12" s="1"/>
  <c r="J37" i="12"/>
  <c r="K37" i="12" s="1"/>
  <c r="L37" i="12" s="1"/>
  <c r="J36" i="12"/>
  <c r="K36" i="12" s="1"/>
  <c r="L36" i="12" s="1"/>
  <c r="J35" i="12"/>
  <c r="K35" i="12" s="1"/>
  <c r="L35" i="12" s="1"/>
  <c r="J34" i="12"/>
  <c r="K34" i="12" s="1"/>
  <c r="L34" i="12" s="1"/>
  <c r="J33" i="12"/>
  <c r="K33" i="12" s="1"/>
  <c r="L33" i="12" s="1"/>
  <c r="J32" i="12"/>
  <c r="K32" i="12" s="1"/>
  <c r="L32" i="12" s="1"/>
  <c r="J31" i="12"/>
  <c r="K31" i="12" s="1"/>
  <c r="L31" i="12" s="1"/>
  <c r="J30" i="12"/>
  <c r="K30" i="12" s="1"/>
  <c r="L30" i="12" s="1"/>
  <c r="J29" i="12"/>
  <c r="K29" i="12" s="1"/>
  <c r="L29" i="12" s="1"/>
  <c r="J28" i="12"/>
  <c r="K28" i="12" s="1"/>
  <c r="L28" i="12" s="1"/>
  <c r="J27" i="12"/>
  <c r="K27" i="12" s="1"/>
  <c r="L27" i="12" s="1"/>
  <c r="J26" i="12"/>
  <c r="K26" i="12" s="1"/>
  <c r="L26" i="12" s="1"/>
  <c r="J25" i="12"/>
  <c r="K25" i="12" s="1"/>
  <c r="L25" i="12" s="1"/>
  <c r="J24" i="12"/>
  <c r="K24" i="12" s="1"/>
  <c r="L24" i="12" s="1"/>
  <c r="J23" i="12"/>
  <c r="K23" i="12" s="1"/>
  <c r="L23" i="12" s="1"/>
  <c r="J22" i="12"/>
  <c r="K22" i="12" s="1"/>
  <c r="L22" i="12" s="1"/>
  <c r="J21" i="12"/>
  <c r="K21" i="12" s="1"/>
  <c r="L21" i="12" s="1"/>
  <c r="J20" i="12"/>
  <c r="K20" i="12" s="1"/>
  <c r="L20" i="12" s="1"/>
  <c r="J19" i="12"/>
  <c r="K19" i="12" s="1"/>
  <c r="L19" i="12" s="1"/>
  <c r="J18" i="12"/>
  <c r="K18" i="12" s="1"/>
  <c r="L18" i="12" s="1"/>
  <c r="J17" i="12"/>
  <c r="K17" i="12" s="1"/>
  <c r="L17" i="12" s="1"/>
  <c r="J16" i="12"/>
  <c r="K16" i="12" s="1"/>
  <c r="L16" i="12" s="1"/>
  <c r="J15" i="12"/>
  <c r="K15" i="12" s="1"/>
  <c r="L15" i="12" s="1"/>
  <c r="F15" i="12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J14" i="12"/>
  <c r="K14" i="12" s="1"/>
  <c r="L14" i="12" s="1"/>
  <c r="Q7" i="15" l="1"/>
  <c r="E7" i="15"/>
  <c r="E22" i="14"/>
  <c r="I21" i="14" s="1"/>
  <c r="K114" i="9"/>
  <c r="E26" i="14" s="1"/>
  <c r="E27" i="14" s="1"/>
  <c r="I26" i="14" s="1"/>
  <c r="K4" i="15"/>
  <c r="K104" i="15" s="1"/>
  <c r="I104" i="15"/>
  <c r="K15" i="11"/>
  <c r="Q5" i="15" s="1"/>
  <c r="Q4" i="15"/>
  <c r="S6" i="15"/>
  <c r="E6" i="15"/>
  <c r="S20" i="15"/>
  <c r="E20" i="15"/>
  <c r="S36" i="15"/>
  <c r="E36" i="15"/>
  <c r="S9" i="15"/>
  <c r="E9" i="15"/>
  <c r="S34" i="15"/>
  <c r="E34" i="15"/>
  <c r="S38" i="15"/>
  <c r="E38" i="15"/>
  <c r="S28" i="15"/>
  <c r="E28" i="15"/>
  <c r="S8" i="15"/>
  <c r="E8" i="15"/>
  <c r="S14" i="15"/>
  <c r="E14" i="15"/>
  <c r="S10" i="15"/>
  <c r="E10" i="15"/>
  <c r="S26" i="15"/>
  <c r="E26" i="15"/>
  <c r="S22" i="15"/>
  <c r="E22" i="15"/>
  <c r="S18" i="15"/>
  <c r="E18" i="15"/>
  <c r="S12" i="15"/>
  <c r="E12" i="15"/>
  <c r="S30" i="15"/>
  <c r="E30" i="15"/>
  <c r="S31" i="15"/>
  <c r="Q31" i="15"/>
  <c r="S16" i="15"/>
  <c r="S32" i="15"/>
  <c r="S24" i="15"/>
  <c r="G15" i="12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C14" i="13"/>
  <c r="I49" i="13"/>
  <c r="G27" i="13"/>
  <c r="H27" i="13" s="1"/>
  <c r="I27" i="13" s="1"/>
  <c r="G20" i="13"/>
  <c r="H20" i="13" s="1"/>
  <c r="I20" i="13" s="1"/>
  <c r="G24" i="13"/>
  <c r="H24" i="13" s="1"/>
  <c r="I24" i="13" s="1"/>
  <c r="G28" i="13"/>
  <c r="H28" i="13" s="1"/>
  <c r="I28" i="13" s="1"/>
  <c r="G14" i="13"/>
  <c r="H14" i="13" s="1"/>
  <c r="I14" i="13" s="1"/>
  <c r="G16" i="13"/>
  <c r="H16" i="13" s="1"/>
  <c r="I16" i="13" s="1"/>
  <c r="G21" i="13"/>
  <c r="H21" i="13" s="1"/>
  <c r="I21" i="13" s="1"/>
  <c r="G25" i="13"/>
  <c r="H25" i="13" s="1"/>
  <c r="I25" i="13" s="1"/>
  <c r="G29" i="13"/>
  <c r="H29" i="13" s="1"/>
  <c r="I29" i="13" s="1"/>
  <c r="G23" i="13"/>
  <c r="H23" i="13" s="1"/>
  <c r="I23" i="13" s="1"/>
  <c r="I18" i="13"/>
  <c r="I15" i="13"/>
  <c r="I17" i="13"/>
  <c r="I19" i="13"/>
  <c r="G22" i="13"/>
  <c r="H22" i="13" s="1"/>
  <c r="I22" i="13" s="1"/>
  <c r="G26" i="13"/>
  <c r="H26" i="13" s="1"/>
  <c r="I26" i="13" s="1"/>
  <c r="G30" i="13"/>
  <c r="H30" i="13" s="1"/>
  <c r="I30" i="13" s="1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L50" i="12"/>
  <c r="K114" i="11" l="1"/>
  <c r="E31" i="14" s="1"/>
  <c r="E32" i="14" s="1"/>
  <c r="I31" i="14" s="1"/>
  <c r="I33" i="14" s="1"/>
  <c r="Q104" i="15"/>
  <c r="I50" i="13"/>
  <c r="D14" i="13" l="1"/>
  <c r="C15" i="13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D15" i="13" l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H14" i="1"/>
  <c r="B3" i="5"/>
  <c r="I14" i="5"/>
  <c r="J14" i="5" s="1"/>
  <c r="K14" i="5" s="1"/>
  <c r="G14" i="1"/>
  <c r="G15" i="1" l="1"/>
  <c r="D14" i="5"/>
  <c r="E14" i="5" s="1"/>
  <c r="H15" i="1"/>
  <c r="E4" i="15"/>
  <c r="E104" i="15" s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C15" i="14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B15" i="14"/>
  <c r="D2" i="15"/>
  <c r="D15" i="5"/>
  <c r="K114" i="5"/>
  <c r="E16" i="14" s="1"/>
  <c r="L14" i="1"/>
  <c r="M14" i="1" s="1"/>
  <c r="N14" i="1" s="1"/>
  <c r="L13" i="1"/>
  <c r="M13" i="1" s="1"/>
  <c r="N13" i="1" s="1"/>
  <c r="D16" i="5" l="1"/>
  <c r="E15" i="5"/>
  <c r="D14" i="6"/>
  <c r="C4" i="15"/>
  <c r="B20" i="14" l="1"/>
  <c r="E14" i="6"/>
  <c r="C20" i="14" s="1"/>
  <c r="D17" i="5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B16" i="14"/>
  <c r="S5" i="15"/>
  <c r="C5" i="15"/>
  <c r="C104" i="15" s="1"/>
  <c r="F2" i="15"/>
  <c r="S4" i="15"/>
  <c r="E16" i="5"/>
  <c r="D15" i="6"/>
  <c r="N114" i="1"/>
  <c r="O115" i="1" s="1"/>
  <c r="E15" i="14" s="1"/>
  <c r="E17" i="14" s="1"/>
  <c r="I16" i="14" s="1"/>
  <c r="E17" i="5" l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C16" i="14"/>
  <c r="S104" i="15"/>
  <c r="D16" i="6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E15" i="6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D14" i="7"/>
  <c r="B21" i="14" l="1"/>
  <c r="E14" i="7"/>
  <c r="C21" i="14" s="1"/>
  <c r="H2" i="15"/>
  <c r="D15" i="7"/>
  <c r="D16" i="7" l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E15" i="7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D14" i="8"/>
  <c r="E14" i="8" l="1"/>
  <c r="C25" i="14" s="1"/>
  <c r="B25" i="14"/>
  <c r="J2" i="15"/>
  <c r="D15" i="8"/>
  <c r="D16" i="8" s="1"/>
  <c r="D17" i="8" l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E15" i="8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D14" i="9"/>
  <c r="E14" i="9" l="1"/>
  <c r="C26" i="14" s="1"/>
  <c r="B26" i="14"/>
  <c r="L2" i="15"/>
  <c r="D15" i="9"/>
  <c r="D16" i="9" s="1"/>
  <c r="D17" i="9" s="1"/>
  <c r="D18" i="9" l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E15" i="9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D14" i="10"/>
  <c r="E14" i="10" l="1"/>
  <c r="C30" i="14" s="1"/>
  <c r="B30" i="14"/>
  <c r="N2" i="15"/>
  <c r="D15" i="10"/>
  <c r="D16" i="10" s="1"/>
  <c r="D17" i="10" s="1"/>
  <c r="D18" i="10" s="1"/>
  <c r="D19" i="10" l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E15" i="10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0" i="10" s="1"/>
  <c r="E111" i="10" s="1"/>
  <c r="E112" i="10" s="1"/>
  <c r="E113" i="10" s="1"/>
  <c r="D14" i="11"/>
  <c r="E14" i="11" l="1"/>
  <c r="C31" i="14" s="1"/>
  <c r="B31" i="14"/>
  <c r="P2" i="15"/>
  <c r="D15" i="11"/>
  <c r="D16" i="11" s="1"/>
  <c r="D17" i="11" s="1"/>
  <c r="D18" i="11" s="1"/>
  <c r="D19" i="11" s="1"/>
  <c r="E15" i="11" l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E107" i="11" s="1"/>
  <c r="E108" i="11" s="1"/>
  <c r="E109" i="11" s="1"/>
  <c r="E110" i="11" s="1"/>
  <c r="E111" i="11" s="1"/>
  <c r="E112" i="11" s="1"/>
  <c r="E113" i="11" s="1"/>
  <c r="D20" i="1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</calcChain>
</file>

<file path=xl/sharedStrings.xml><?xml version="1.0" encoding="utf-8"?>
<sst xmlns="http://schemas.openxmlformats.org/spreadsheetml/2006/main" count="1181" uniqueCount="123">
  <si>
    <t xml:space="preserve">Top Up </t>
  </si>
  <si>
    <t xml:space="preserve">Employer Name: </t>
  </si>
  <si>
    <t>Work Period Start</t>
  </si>
  <si>
    <t>Work Period End</t>
  </si>
  <si>
    <t>Subsidy (Maximum $332.00)</t>
  </si>
  <si>
    <t>Yukon Essential Workers Income Support Program</t>
  </si>
  <si>
    <t>Employee Name (Last, First)</t>
  </si>
  <si>
    <t xml:space="preserve">Completed and Signed Applicaiton </t>
  </si>
  <si>
    <t>YES</t>
  </si>
  <si>
    <t xml:space="preserve">Active/In Compliance with Corporate Affairs </t>
  </si>
  <si>
    <t xml:space="preserve">Proof of Eligiblity </t>
  </si>
  <si>
    <t>NO</t>
  </si>
  <si>
    <t xml:space="preserve">Documents Included: </t>
  </si>
  <si>
    <t>Hourly Top Up</t>
  </si>
  <si>
    <t>Employee Address</t>
  </si>
  <si>
    <t>Employee Agreement Form Provided</t>
  </si>
  <si>
    <t>Compensation</t>
  </si>
  <si>
    <t>TOTAL REBATE</t>
  </si>
  <si>
    <t>Regular Hours (Maximum 80)</t>
  </si>
  <si>
    <t>ADVANCE</t>
  </si>
  <si>
    <t>NAME</t>
  </si>
  <si>
    <t>ACTUAL</t>
  </si>
  <si>
    <t>TOTAL FORECAST</t>
  </si>
  <si>
    <t xml:space="preserve">   FORECAST REBATE   </t>
  </si>
  <si>
    <t>Regular</t>
  </si>
  <si>
    <t>Premium + Regular</t>
  </si>
  <si>
    <t>Rate</t>
  </si>
  <si>
    <t>Rate Type</t>
  </si>
  <si>
    <t>Yukon Essential Workers Income Support Program - ADVANCE REQUEST</t>
  </si>
  <si>
    <t>Regular Rate</t>
  </si>
  <si>
    <t>Is this employee's primary residence during the program in Yukon</t>
  </si>
  <si>
    <t xml:space="preserve">Summary </t>
  </si>
  <si>
    <t>Worksheet</t>
  </si>
  <si>
    <t>Period Start</t>
  </si>
  <si>
    <t>Period End</t>
  </si>
  <si>
    <t>Forecast</t>
  </si>
  <si>
    <t>Advance</t>
  </si>
  <si>
    <t>Payment #</t>
  </si>
  <si>
    <t>Payment Amount</t>
  </si>
  <si>
    <t>TOTAL</t>
  </si>
  <si>
    <t>Final Amount</t>
  </si>
  <si>
    <t>Remainder</t>
  </si>
  <si>
    <t>FINAL</t>
  </si>
  <si>
    <t xml:space="preserve">Vendor ID: </t>
  </si>
  <si>
    <t>Completed and Signed Application</t>
  </si>
  <si>
    <t xml:space="preserve">Completed and Signed Application </t>
  </si>
  <si>
    <t>$50 Compensation</t>
  </si>
  <si>
    <t xml:space="preserve">Employee Name </t>
  </si>
  <si>
    <t>Period 1 Hours</t>
  </si>
  <si>
    <t xml:space="preserve">Period 1 Subsidy </t>
  </si>
  <si>
    <t xml:space="preserve">Period 2 Hours </t>
  </si>
  <si>
    <t xml:space="preserve">Period 2 Subsidy </t>
  </si>
  <si>
    <t>Period 3 Hours</t>
  </si>
  <si>
    <t xml:space="preserve">Period 3 Subsidy </t>
  </si>
  <si>
    <t>Period 4 Hours</t>
  </si>
  <si>
    <t xml:space="preserve">Period 4 Subsidy </t>
  </si>
  <si>
    <t>Period 5 Hours</t>
  </si>
  <si>
    <t xml:space="preserve">Period 5 Subsidy </t>
  </si>
  <si>
    <t>Period 6 Hours</t>
  </si>
  <si>
    <t xml:space="preserve">Period 6 Subsidy </t>
  </si>
  <si>
    <t>Period 7 Hours</t>
  </si>
  <si>
    <t xml:space="preserve">Period 7 Subsidy </t>
  </si>
  <si>
    <t>Period 8 Hours</t>
  </si>
  <si>
    <t xml:space="preserve">Period 8 Subsidy </t>
  </si>
  <si>
    <t>Total Hours For Employee</t>
  </si>
  <si>
    <t>Total Rebate for Employee</t>
  </si>
  <si>
    <t>Health - Cargivers</t>
  </si>
  <si>
    <t>Health - Hospital personnel</t>
  </si>
  <si>
    <t>Health - Workers in medical facilties</t>
  </si>
  <si>
    <t>Health - Manufacturers, technicians, logistics and warehouse operators and distributors and retailers</t>
  </si>
  <si>
    <t>Health - Public health and/or community health workers</t>
  </si>
  <si>
    <t>Health - Blood and plasma donors</t>
  </si>
  <si>
    <t>Health - Workes that manage health plans, billing and health information</t>
  </si>
  <si>
    <t>Health - Workers performing cybersecurity functions at healthcare and public health facilities</t>
  </si>
  <si>
    <t>Health - Workers performing security, incident management, and emergency operations functions at or on behalf of healthcare entities</t>
  </si>
  <si>
    <t>Health - Workers who support food, shelter, and social services</t>
  </si>
  <si>
    <t>Health - Pharmacy employees</t>
  </si>
  <si>
    <t>Health - Workers performing mortuary services</t>
  </si>
  <si>
    <t>Health - Workers who coordinate with other organizations to ensure the proper recovery, handling, identification, transportation, tracking, storage, and disposal of human remains and personal effects</t>
  </si>
  <si>
    <t>Health - Workers who provide critical personal support services in-home</t>
  </si>
  <si>
    <t xml:space="preserve">Health - Workers who provide mental health, counselling and addictions services, including for Indigenous and isolated communities </t>
  </si>
  <si>
    <t>Food - Workers supporting groceries, pharmacies and other outlets that sell food and beverage products</t>
  </si>
  <si>
    <t>Food - Restaurant employees necessary to support take-out and food delivery operations</t>
  </si>
  <si>
    <t xml:space="preserve">Food - Food manufacturer employees and their supplier employees </t>
  </si>
  <si>
    <t>Food - Workers including those employed in animal food, feed, by-product and ingredient production, processing, packaging, and distribution</t>
  </si>
  <si>
    <t xml:space="preserve">Food - Agriculture and aquaculture workers and support service workers </t>
  </si>
  <si>
    <t xml:space="preserve">Food - Food, feed and beverage warehouse workers and vendor-managed inventory controllers </t>
  </si>
  <si>
    <t xml:space="preserve">Food - Workers supporting the sanitation of all food manufacturing processes and operations from wholesale to retail </t>
  </si>
  <si>
    <t xml:space="preserve">Food - Company in-house cafeterias used to feed employees. </t>
  </si>
  <si>
    <t xml:space="preserve">Food - Workers in food testing labs </t>
  </si>
  <si>
    <t>Food - Employees of companies engaged in the production of chemicals, medicines, vaccines, and other substances used by the food and agriculture industry</t>
  </si>
  <si>
    <t>Food - Animal agriculture workers to include those employed in veterinary health</t>
  </si>
  <si>
    <t>Food - Employees engaged in the manufacture and maintenance of equipment and other infrastructure</t>
  </si>
  <si>
    <t xml:space="preserve">Communications - Technicians, operators, call-centres, wireline and wireless providers, cable service providers, satellite operations, Internet Exchange Points, and manufacturers and distributors of communications equipment and services </t>
  </si>
  <si>
    <t>Communications - Workers who support radio, television, and media service</t>
  </si>
  <si>
    <t>Communications - Workers at independent system operators and regional transmission organizations</t>
  </si>
  <si>
    <t>Communications - Engineers, technicians and associated personnel</t>
  </si>
  <si>
    <t>Communications - Central office personnel to maintain and operate central office, data centres, and other network office facilities</t>
  </si>
  <si>
    <t>Communications - Customer service and support staff</t>
  </si>
  <si>
    <t xml:space="preserve">Communications - Dispatchers involved with service repair, restoration, and supply chain operations. </t>
  </si>
  <si>
    <t xml:space="preserve">Communications - Critical corporate support functions </t>
  </si>
  <si>
    <t xml:space="preserve">Information Technology </t>
  </si>
  <si>
    <t xml:space="preserve">Electricity - Workers in call centres and fleet maintenance technicians </t>
  </si>
  <si>
    <t>Electricity - IT and OT technology staff – for EMS and (SCADA) systems</t>
  </si>
  <si>
    <t xml:space="preserve">Electricity - Vegetation management crews and traffic workers who support them </t>
  </si>
  <si>
    <t xml:space="preserve">Electricity - Environmental remediation and/or monitoring technicians </t>
  </si>
  <si>
    <t xml:space="preserve">Electricity - Workers needed to support electric vehicle charging stations and electricity distribution systems that support them </t>
  </si>
  <si>
    <t xml:space="preserve">Essential Occupation </t>
  </si>
  <si>
    <t>Essential Occupation</t>
  </si>
  <si>
    <t>Hours Worked (Max Average 8/day)</t>
  </si>
  <si>
    <t>Pay Stubs Provided Included</t>
  </si>
  <si>
    <t>Employee Name</t>
  </si>
  <si>
    <t xml:space="preserve">Signatures </t>
  </si>
  <si>
    <t>ADVANCE FORECAST</t>
  </si>
  <si>
    <t>Advance Period</t>
  </si>
  <si>
    <t>Advance @ 90%</t>
  </si>
  <si>
    <t>Processed By</t>
  </si>
  <si>
    <t>Approved By</t>
  </si>
  <si>
    <t xml:space="preserve">Date </t>
  </si>
  <si>
    <t>Date</t>
  </si>
  <si>
    <t>Period</t>
  </si>
  <si>
    <t>Actual Total</t>
  </si>
  <si>
    <t>Request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</si>
</sst>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2"/>
      <color theme="1"/>
      <name val="Arial"/>
      <family val="2"/>
    </font>
    <font>
      <b/>
      <sz val="16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5" fillId="4" borderId="0" xfId="0" applyNumberFormat="1" applyFont="1" applyFill="1" applyProtection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top" wrapText="1"/>
    </xf>
    <xf numFmtId="0" fontId="8" fillId="5" borderId="0" xfId="0" applyFont="1" applyFill="1" applyAlignment="1" applyProtection="1">
      <alignment horizontal="right"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4" fontId="7" fillId="0" borderId="0" xfId="0" applyNumberFormat="1" applyFont="1" applyProtection="1">
      <protection locked="0"/>
    </xf>
    <xf numFmtId="44" fontId="7" fillId="0" borderId="0" xfId="0" applyNumberFormat="1" applyFont="1" applyProtection="1">
      <protection locked="0"/>
    </xf>
    <xf numFmtId="2" fontId="10" fillId="4" borderId="0" xfId="0" applyNumberFormat="1" applyFont="1" applyFill="1" applyProtection="1">
      <protection locked="0"/>
    </xf>
    <xf numFmtId="44" fontId="10" fillId="4" borderId="0" xfId="0" applyNumberFormat="1" applyFont="1" applyFill="1" applyProtection="1"/>
    <xf numFmtId="44" fontId="10" fillId="4" borderId="0" xfId="0" applyNumberFormat="1" applyFont="1" applyFill="1" applyAlignment="1" applyProtection="1">
      <alignment horizontal="right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14" fontId="11" fillId="0" borderId="0" xfId="0" applyNumberFormat="1" applyFont="1" applyProtection="1">
      <protection locked="0"/>
    </xf>
    <xf numFmtId="44" fontId="11" fillId="0" borderId="0" xfId="1" applyFont="1" applyProtection="1">
      <protection locked="0"/>
    </xf>
    <xf numFmtId="2" fontId="11" fillId="0" borderId="0" xfId="1" applyNumberFormat="1" applyFont="1" applyProtection="1">
      <protection locked="0"/>
    </xf>
    <xf numFmtId="44" fontId="11" fillId="0" borderId="0" xfId="1" applyFont="1" applyProtection="1"/>
    <xf numFmtId="44" fontId="11" fillId="3" borderId="0" xfId="1" applyFont="1" applyFill="1" applyAlignment="1" applyProtection="1">
      <alignment horizontal="right"/>
    </xf>
    <xf numFmtId="44" fontId="11" fillId="3" borderId="0" xfId="1" applyFont="1" applyFill="1" applyProtection="1"/>
    <xf numFmtId="14" fontId="11" fillId="0" borderId="0" xfId="0" applyNumberFormat="1" applyFont="1" applyProtection="1"/>
    <xf numFmtId="44" fontId="11" fillId="3" borderId="0" xfId="1" applyNumberFormat="1" applyFont="1" applyFill="1" applyProtection="1"/>
    <xf numFmtId="0" fontId="8" fillId="0" borderId="0" xfId="0" applyFont="1" applyProtection="1"/>
    <xf numFmtId="0" fontId="11" fillId="0" borderId="0" xfId="0" applyFont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14" fontId="11" fillId="0" borderId="0" xfId="0" applyNumberFormat="1" applyFont="1" applyAlignment="1" applyProtection="1">
      <alignment horizontal="center" wrapText="1"/>
      <protection locked="0"/>
    </xf>
    <xf numFmtId="2" fontId="11" fillId="3" borderId="0" xfId="1" applyNumberFormat="1" applyFont="1" applyFill="1" applyAlignment="1" applyProtection="1">
      <alignment horizontal="right"/>
    </xf>
    <xf numFmtId="2" fontId="11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 wrapText="1"/>
    </xf>
    <xf numFmtId="0" fontId="8" fillId="5" borderId="0" xfId="0" applyNumberFormat="1" applyFont="1" applyFill="1" applyAlignment="1" applyProtection="1">
      <alignment horizontal="center" vertical="top" wrapText="1"/>
    </xf>
    <xf numFmtId="0" fontId="8" fillId="0" borderId="0" xfId="0" applyNumberFormat="1" applyFont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5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 wrapText="1"/>
      <protection locked="0"/>
    </xf>
    <xf numFmtId="44" fontId="5" fillId="4" borderId="0" xfId="0" applyNumberFormat="1" applyFont="1" applyFill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2" fillId="0" borderId="0" xfId="0" applyFont="1"/>
    <xf numFmtId="0" fontId="23" fillId="0" borderId="0" xfId="0" applyFont="1"/>
    <xf numFmtId="2" fontId="23" fillId="0" borderId="0" xfId="0" applyNumberFormat="1" applyFont="1"/>
    <xf numFmtId="44" fontId="23" fillId="0" borderId="0" xfId="0" applyNumberFormat="1" applyFont="1"/>
    <xf numFmtId="0" fontId="24" fillId="7" borderId="0" xfId="0" applyFont="1" applyFill="1"/>
    <xf numFmtId="44" fontId="23" fillId="0" borderId="3" xfId="1" applyFont="1" applyBorder="1"/>
    <xf numFmtId="0" fontId="21" fillId="5" borderId="0" xfId="0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4" fontId="24" fillId="7" borderId="0" xfId="1" applyFont="1" applyFill="1"/>
    <xf numFmtId="44" fontId="21" fillId="5" borderId="0" xfId="1" applyFont="1" applyFill="1" applyAlignment="1">
      <alignment horizontal="center" vertical="center" wrapText="1"/>
    </xf>
    <xf numFmtId="44" fontId="23" fillId="0" borderId="0" xfId="1" applyFont="1"/>
    <xf numFmtId="44" fontId="23" fillId="0" borderId="5" xfId="1" applyFont="1" applyBorder="1"/>
    <xf numFmtId="44" fontId="21" fillId="5" borderId="3" xfId="1" applyFont="1" applyFill="1" applyBorder="1" applyAlignment="1">
      <alignment horizontal="center" vertical="center" wrapText="1"/>
    </xf>
    <xf numFmtId="0" fontId="25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1" applyNumberFormat="1" applyFont="1" applyProtection="1">
      <protection locked="0"/>
    </xf>
    <xf numFmtId="0" fontId="6" fillId="0" borderId="0" xfId="0" applyNumberFormat="1" applyFont="1" applyBorder="1" applyProtection="1"/>
    <xf numFmtId="0" fontId="8" fillId="0" borderId="0" xfId="0" applyNumberFormat="1" applyFont="1" applyProtection="1"/>
    <xf numFmtId="0" fontId="8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26" fillId="0" borderId="0" xfId="0" applyFont="1"/>
    <xf numFmtId="2" fontId="27" fillId="0" borderId="0" xfId="0" applyNumberFormat="1" applyFont="1"/>
    <xf numFmtId="44" fontId="27" fillId="0" borderId="3" xfId="0" applyNumberFormat="1" applyFont="1" applyBorder="1"/>
    <xf numFmtId="44" fontId="27" fillId="0" borderId="0" xfId="0" applyNumberFormat="1" applyFont="1"/>
    <xf numFmtId="0" fontId="13" fillId="0" borderId="0" xfId="0" applyFo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2" fontId="3" fillId="0" borderId="0" xfId="1" applyNumberFormat="1" applyFont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</xf>
    <xf numFmtId="44" fontId="3" fillId="3" borderId="0" xfId="1" applyFont="1" applyFill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44" fontId="5" fillId="4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44" fontId="11" fillId="0" borderId="2" xfId="1" applyFont="1" applyFill="1" applyBorder="1" applyAlignment="1">
      <alignment horizontal="center" vertical="center"/>
    </xf>
    <xf numFmtId="44" fontId="18" fillId="0" borderId="0" xfId="1" applyFont="1" applyFill="1" applyAlignment="1">
      <alignment horizontal="center" vertical="center"/>
    </xf>
    <xf numFmtId="44" fontId="20" fillId="6" borderId="0" xfId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4" fontId="20" fillId="0" borderId="0" xfId="1" applyFont="1" applyFill="1" applyAlignment="1">
      <alignment horizontal="center" vertical="center"/>
    </xf>
    <xf numFmtId="44" fontId="11" fillId="0" borderId="0" xfId="1" applyFont="1" applyAlignment="1">
      <alignment horizontal="center" vertical="center"/>
    </xf>
    <xf numFmtId="44" fontId="11" fillId="0" borderId="0" xfId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9" fillId="0" borderId="0" xfId="1" applyFont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Alignment="1"/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wrapText="1"/>
      <protection locked="0"/>
    </xf>
    <xf numFmtId="14" fontId="30" fillId="0" borderId="0" xfId="0" applyNumberFormat="1" applyFont="1" applyProtection="1">
      <protection locked="0"/>
    </xf>
    <xf numFmtId="14" fontId="30" fillId="0" borderId="0" xfId="0" applyNumberFormat="1" applyFont="1" applyAlignment="1" applyProtection="1">
      <alignment horizontal="center" wrapText="1"/>
      <protection locked="0"/>
    </xf>
    <xf numFmtId="44" fontId="30" fillId="0" borderId="0" xfId="0" applyNumberFormat="1" applyFont="1" applyProtection="1">
      <protection locked="0"/>
    </xf>
    <xf numFmtId="2" fontId="30" fillId="0" borderId="0" xfId="0" applyNumberFormat="1" applyFont="1" applyProtection="1">
      <protection locked="0"/>
    </xf>
    <xf numFmtId="44" fontId="30" fillId="0" borderId="0" xfId="0" applyNumberFormat="1" applyFont="1" applyProtection="1"/>
    <xf numFmtId="44" fontId="30" fillId="3" borderId="0" xfId="0" applyNumberFormat="1" applyFont="1" applyFill="1" applyAlignment="1" applyProtection="1">
      <alignment horizontal="right"/>
    </xf>
    <xf numFmtId="14" fontId="24" fillId="7" borderId="0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14" fontId="24" fillId="7" borderId="0" xfId="0" applyNumberFormat="1" applyFont="1" applyFill="1" applyAlignment="1">
      <alignment horizontal="center"/>
    </xf>
    <xf numFmtId="14" fontId="24" fillId="7" borderId="3" xfId="0" applyNumberFormat="1" applyFont="1" applyFill="1" applyBorder="1" applyAlignment="1">
      <alignment horizontal="center"/>
    </xf>
    <xf numFmtId="14" fontId="24" fillId="7" borderId="4" xfId="0" applyNumberFormat="1" applyFont="1" applyFill="1" applyBorder="1" applyAlignment="1">
      <alignment horizont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29" fillId="8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2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0" fontId="8" fillId="0" borderId="0" xfId="2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3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12" fillId="0" borderId="0" xfId="2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2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>
          <fgColor indexed="64"/>
          <bgColor theme="0" tint="-0.14999847407452621"/>
        </patternFill>
      </fill>
      <alignment horizontal="right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alignment horizont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C0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C000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C000"/>
        </patternFill>
      </fill>
      <protection locked="1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2" formatCode="0.00"/>
      <fill>
        <patternFill patternType="solid">
          <fgColor indexed="64"/>
          <bgColor rgb="FFFFC000"/>
        </patternFill>
      </fill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double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ck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ng\Desktop\Yukon%20Essential%20Workers%20Income%20Support%20Program\Internal_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ummary"/>
      <sheetName val="Period One Advance"/>
      <sheetName val="Period Two Advance"/>
      <sheetName val="Period One"/>
      <sheetName val="Period Two"/>
      <sheetName val="Period Three"/>
      <sheetName val="Period Four"/>
      <sheetName val="Period Five"/>
      <sheetName val="Period Six"/>
      <sheetName val="Period Seven"/>
      <sheetName val="Period 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1" name="Table11" displayName="Table11" ref="A3:T104" totalsRowCount="1" headerRowDxfId="373" dataDxfId="372" totalsRowDxfId="371">
  <autoFilter ref="A3:T103">
    <filterColumn colId="0">
      <filters>
        <filter val="Adam Hennings"/>
        <filter val="Amanpreet Kaur"/>
        <filter val="Ana Labindo"/>
        <filter val="Anders Petersson"/>
        <filter val="Anjli"/>
        <filter val="Anthony Gonzales(Mark)"/>
        <filter val="Anthony Schilling"/>
        <filter val="Arjun Talwar"/>
        <filter val="Arlene Villegas"/>
        <filter val="Arun Lalia"/>
        <filter val="Beant Kaur"/>
        <filter val="Bernardo Inandan Jr."/>
        <filter val="Beverly Smith"/>
        <filter val="Bryan Fleming"/>
        <filter val="Cecile Yulo"/>
        <filter val="Charles Dominic Young"/>
        <filter val="Christopher Pullar"/>
        <filter val="Cristian Castaneira"/>
        <filter val="Daniel Tonner"/>
        <filter val="Danielle Leopold"/>
        <filter val="Devon Maltais"/>
        <filter val="Drew Davis"/>
        <filter val="Dylan Sage"/>
        <filter val="Elena Dixon"/>
        <filter val="Emma Pozzo"/>
        <filter val="Erwin Yulo"/>
        <filter val="Gaetan Michaud"/>
        <filter val="Gemma Salvador"/>
        <filter val="Gille (Berrie) Alfonso"/>
        <filter val="Gille (Glorie) Alfonso"/>
        <filter val="Graeme Parker"/>
        <filter val="Harmandeep Kaur"/>
        <filter val="Harvinder Singh"/>
        <filter val="Hemi Johnson"/>
        <filter val="Himanshu Sihmar"/>
        <filter val="Husandeep Singh"/>
        <filter val="Jacob Christiansen"/>
        <filter val="James Graham"/>
        <filter val="Jaskaran Singh"/>
        <filter val="Jasmine Sudlow"/>
        <filter val="Jennifer Behan"/>
        <filter val="Jessa Decada"/>
        <filter val="Jesse Kates"/>
        <filter val="Julius Olano"/>
        <filter val="Justin Hunter"/>
        <filter val="Kashish Verma"/>
        <filter val="Kaydn Davies"/>
        <filter val="Kayte Van Kalsbeek"/>
        <filter val="Kyu Hwang Kim(Kim)"/>
        <filter val="Leandrea Reeves"/>
        <filter val="Mandeep Singh Gill"/>
        <filter val="Maria Abraham"/>
        <filter val="Mariel Sabocojan"/>
        <filter val="Marissa Navallo(Marie)"/>
        <filter val="Meet Thakkar"/>
        <filter val="Meezan Ameer"/>
        <filter val="Melody Manalo(Elon)"/>
        <filter val="Neriza Carido"/>
        <filter val="Norma Baker"/>
        <filter val="Ove Maxfield"/>
        <filter val="Patrick Figueroa"/>
        <filter val="Penaia Rogoimuri"/>
        <filter val="Rabnoop Singh"/>
        <filter val="Rachel Kim"/>
        <filter val="Rael Jay Forzado"/>
        <filter val="Ravi Patel"/>
        <filter val="Reychan Giango"/>
        <filter val="Reymart Minguito"/>
        <filter val="Rizza Robles"/>
        <filter val="Rohit Kumar"/>
        <filter val="Ron Salvador"/>
        <filter val="Sahil"/>
        <filter val="Sean Zealand-Naylor"/>
        <filter val="Shefali Sharma"/>
        <filter val="Sophia Ulgasan"/>
        <filter val="Sun Kim"/>
        <filter val="Suro Park"/>
        <filter val="Tanveer Singh"/>
        <filter val="Taylor Garrison-Boisvert"/>
        <filter val="Theo Anderson"/>
        <filter val="Thomas Goranson"/>
        <filter val="Tristan Cruickshank"/>
        <filter val="Virender Singh"/>
      </filters>
    </filterColumn>
  </autoFilter>
  <tableColumns count="20">
    <tableColumn id="1" name="Employee Name " dataDxfId="370" totalsRowDxfId="369">
      <calculatedColumnFormula>'Period One'!A13</calculatedColumnFormula>
    </tableColumn>
    <tableColumn id="2" name="Period 1 Hours" totalsRowFunction="custom" dataDxfId="368" totalsRowDxfId="367">
      <calculatedColumnFormula>'Period One'!K13</calculatedColumnFormula>
      <totalsRowFormula>SUM(B4:B103)</totalsRowFormula>
    </tableColumn>
    <tableColumn id="3" name="Period 1 Subsidy " totalsRowFunction="custom" dataDxfId="366" totalsRowDxfId="365" dataCellStyle="Currency">
      <calculatedColumnFormula>'Period One'!N13</calculatedColumnFormula>
      <totalsRowFormula>SUM(C4:C103)</totalsRowFormula>
    </tableColumn>
    <tableColumn id="4" name="Period 2 Hours " totalsRowFunction="custom" dataDxfId="364" totalsRowDxfId="363">
      <calculatedColumnFormula>'Period Two'!H14</calculatedColumnFormula>
      <totalsRowFormula>SUM(D4:D103)</totalsRowFormula>
    </tableColumn>
    <tableColumn id="5" name="Period 2 Subsidy " totalsRowFunction="custom" dataDxfId="362" totalsRowDxfId="361" dataCellStyle="Currency">
      <calculatedColumnFormula>'Period Two'!K14</calculatedColumnFormula>
      <totalsRowFormula>SUM(E4:E103)</totalsRowFormula>
    </tableColumn>
    <tableColumn id="6" name="Period 3 Hours" totalsRowFunction="custom" dataDxfId="360" totalsRowDxfId="359">
      <calculatedColumnFormula>'Period Three'!H14</calculatedColumnFormula>
      <totalsRowFormula>SUM(F4:F103)</totalsRowFormula>
    </tableColumn>
    <tableColumn id="7" name="Period 3 Subsidy " totalsRowFunction="custom" dataDxfId="358" totalsRowDxfId="357" dataCellStyle="Currency">
      <calculatedColumnFormula>'Period Three'!K14</calculatedColumnFormula>
      <totalsRowFormula>SUM(G4:G103)</totalsRowFormula>
    </tableColumn>
    <tableColumn id="8" name="Period 4 Hours" totalsRowFunction="custom" dataDxfId="356" totalsRowDxfId="355">
      <calculatedColumnFormula>'Period Four'!H14</calculatedColumnFormula>
      <totalsRowFormula>SUM(H4:H103)</totalsRowFormula>
    </tableColumn>
    <tableColumn id="9" name="Period 4 Subsidy " totalsRowFunction="custom" dataDxfId="354" totalsRowDxfId="353" dataCellStyle="Currency">
      <calculatedColumnFormula>'Period Four'!K14</calculatedColumnFormula>
      <totalsRowFormula>SUM(I4:I103)</totalsRowFormula>
    </tableColumn>
    <tableColumn id="10" name="Period 5 Hours" totalsRowFunction="custom" dataDxfId="352" totalsRowDxfId="351">
      <calculatedColumnFormula>'Period Five'!H14</calculatedColumnFormula>
      <totalsRowFormula>SUM(J4:J103)</totalsRowFormula>
    </tableColumn>
    <tableColumn id="11" name="Period 5 Subsidy " totalsRowFunction="custom" dataDxfId="350" totalsRowDxfId="349" dataCellStyle="Currency">
      <calculatedColumnFormula>'Period Five'!K14</calculatedColumnFormula>
      <totalsRowFormula>SUM(K4:K103)</totalsRowFormula>
    </tableColumn>
    <tableColumn id="12" name="Period 6 Hours" totalsRowFunction="custom" dataDxfId="348" totalsRowDxfId="347">
      <calculatedColumnFormula>'Period Six'!H14</calculatedColumnFormula>
      <totalsRowFormula>SUM(L4:L103)</totalsRowFormula>
    </tableColumn>
    <tableColumn id="13" name="Period 6 Subsidy " totalsRowFunction="custom" dataDxfId="346" totalsRowDxfId="345" dataCellStyle="Currency">
      <calculatedColumnFormula>'Period Six'!K14</calculatedColumnFormula>
      <totalsRowFormula>SUM(M4:M103)</totalsRowFormula>
    </tableColumn>
    <tableColumn id="14" name="Period 7 Hours" totalsRowFunction="custom" dataDxfId="344" totalsRowDxfId="343">
      <calculatedColumnFormula>'Period Seven'!H14</calculatedColumnFormula>
      <totalsRowFormula>SUM(N4:N103)</totalsRowFormula>
    </tableColumn>
    <tableColumn id="15" name="Period 7 Subsidy " totalsRowFunction="custom" dataDxfId="342" totalsRowDxfId="341" dataCellStyle="Currency">
      <calculatedColumnFormula>'Period Seven'!K14</calculatedColumnFormula>
      <totalsRowFormula>SUM(O4:O103)</totalsRowFormula>
    </tableColumn>
    <tableColumn id="16" name="Period 8 Hours" totalsRowFunction="custom" dataDxfId="340" totalsRowDxfId="339">
      <calculatedColumnFormula>'Period Eight'!H14</calculatedColumnFormula>
      <totalsRowFormula>SUM(P4:P103)</totalsRowFormula>
    </tableColumn>
    <tableColumn id="17" name="Period 8 Subsidy " totalsRowFunction="custom" dataDxfId="338" totalsRowDxfId="337" dataCellStyle="Currency">
      <calculatedColumnFormula>'Period Eight'!K14</calculatedColumnFormula>
      <totalsRowFormula>SUM(Q4:Q103)</totalsRowFormula>
    </tableColumn>
    <tableColumn id="18" name="Total Hours For Employee" totalsRowFunction="custom" dataDxfId="336" totalsRowDxfId="335">
      <totalsRowFormula>SUM(R4:R103)</totalsRowFormula>
    </tableColumn>
    <tableColumn id="19" name="Total Rebate for Employee" totalsRowFunction="custom" dataDxfId="334" totalsRowDxfId="333" dataCellStyle="Currency">
      <totalsRowFormula>SUM(S4:S103)</totalsRowFormula>
    </tableColumn>
    <tableColumn id="20" name="$50 Compensation" totalsRowFunction="custom" dataDxfId="332" totalsRowDxfId="331" dataCellStyle="Currency">
      <totalsRowFormula>Table2[[#Totals],[Compensation]]</totalsRow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9" name="Table27210" displayName="Table27210" ref="A13:K113" totalsRowShown="0" headerRowDxfId="72" dataDxfId="71" totalsRowDxfId="70">
  <autoFilter ref="A13:K113"/>
  <tableColumns count="11">
    <tableColumn id="1" name="Employee Name" dataDxfId="69" totalsRowDxfId="68">
      <calculatedColumnFormula>'Period One'!A13</calculatedColumnFormula>
    </tableColumn>
    <tableColumn id="2" name="Pay Stubs Provided Included" dataDxfId="67" totalsRowDxfId="66"/>
    <tableColumn id="3" name="Essential Occupation" dataDxfId="65" totalsRowDxfId="64">
      <calculatedColumnFormula>Table2729[[#This Row],[Essential Occupation]]</calculatedColumnFormula>
    </tableColumn>
    <tableColumn id="4" name="Work Period Start" dataDxfId="63" totalsRowDxfId="62"/>
    <tableColumn id="5" name="Work Period End" dataDxfId="61" totalsRowDxfId="60"/>
    <tableColumn id="11" name="Rate Type" dataDxfId="59" totalsRowDxfId="58">
      <calculatedColumnFormula>Table2729[[#This Row],[Rate Type]]</calculatedColumnFormula>
    </tableColumn>
    <tableColumn id="6" name="Rate" dataDxfId="57" totalsRowDxfId="56" dataCellStyle="Currency">
      <calculatedColumnFormula>'Period One'!J13</calculatedColumnFormula>
    </tableColumn>
    <tableColumn id="7" name="Hours Worked (Max Average 8/day)" dataDxfId="55" totalsRowDxfId="54" dataCellStyle="Currency"/>
    <tableColumn id="8" name="Top Up " dataDxfId="53" totalsRowDxfId="52" dataCellStyle="Currency">
      <calculatedColumnFormula>20-G14</calculatedColumnFormula>
    </tableColumn>
    <tableColumn id="9" name="Hourly Top Up" dataDxfId="51" totalsRowDxfId="50" dataCellStyle="Currency">
      <calculatedColumnFormula>IF(AND(I14&lt;=3.99,I14&gt;(-100)),I14,"$4.00")</calculatedColumnFormula>
    </tableColumn>
    <tableColumn id="10" name="Subsidy (Maximum $332.00)" dataDxfId="49" totalsRowDxfId="48" dataCellStyle="Currency">
      <calculatedColumnFormula>IF(OR(G14&gt;19.99,(Table27210[[#This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11.xml><?xml version="1.0" encoding="utf-8"?>
<table xmlns="http://schemas.openxmlformats.org/spreadsheetml/2006/main" id="10" name="Table27211" displayName="Table27211" ref="A13:K113" totalsRowShown="0" headerRowDxfId="39" dataDxfId="38" totalsRowDxfId="37">
  <autoFilter ref="A13:K113"/>
  <tableColumns count="11">
    <tableColumn id="1" name="Employee Name" dataDxfId="36" totalsRowDxfId="35">
      <calculatedColumnFormula>'Period One'!A13</calculatedColumnFormula>
    </tableColumn>
    <tableColumn id="2" name="Pay Stubs Provided Included" dataDxfId="34" totalsRowDxfId="33"/>
    <tableColumn id="3" name="Essential Occupation" dataDxfId="32" totalsRowDxfId="31">
      <calculatedColumnFormula>Table27210[[#This Row],[Essential Occupation]]</calculatedColumnFormula>
    </tableColumn>
    <tableColumn id="4" name="Work Period Start" dataDxfId="30" totalsRowDxfId="29"/>
    <tableColumn id="5" name="Work Period End" dataDxfId="28" totalsRowDxfId="27"/>
    <tableColumn id="11" name="Rate Type" dataDxfId="26" totalsRowDxfId="25">
      <calculatedColumnFormula>Table27210[[#This Row],[Rate Type]]</calculatedColumnFormula>
    </tableColumn>
    <tableColumn id="6" name="Rate" dataDxfId="24" totalsRowDxfId="23" dataCellStyle="Currency">
      <calculatedColumnFormula>Table27210[[#This Row],[Rate]]</calculatedColumnFormula>
    </tableColumn>
    <tableColumn id="7" name="Hours Worked (Max Average 8/day)" dataDxfId="22" totalsRowDxfId="21" dataCellStyle="Currency"/>
    <tableColumn id="8" name="Top Up " dataDxfId="20" totalsRowDxfId="19" dataCellStyle="Currency">
      <calculatedColumnFormula>20-G14</calculatedColumnFormula>
    </tableColumn>
    <tableColumn id="9" name="Hourly Top Up" dataDxfId="18" totalsRowDxfId="17" dataCellStyle="Currency">
      <calculatedColumnFormula>IF(AND(I14&lt;=3.99,I14&gt;(-100)),I14,"$4.00")</calculatedColumnFormula>
    </tableColumn>
    <tableColumn id="10" name="Subsidy (Maximum $332.00)" dataDxfId="16" totalsRowDxfId="15" dataCellStyle="Currency">
      <calculatedColumnFormula>IF(OR(G14&gt;19.99,(Table27211[[#This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le22" displayName="Table22" ref="A13:L49" totalsRowShown="0" headerRowDxfId="320" dataDxfId="319">
  <autoFilter ref="A13:L49"/>
  <tableColumns count="12">
    <tableColumn id="1" name="Employee Name (Last, First)" dataDxfId="318" totalsRowDxfId="317"/>
    <tableColumn id="12" name="Employee Agreement Form Provided" dataDxfId="316" totalsRowDxfId="315"/>
    <tableColumn id="11" name="Employee Address" dataDxfId="314" totalsRowDxfId="313"/>
    <tableColumn id="2" name="Is this employee's primary residence during the program in Yukon" dataDxfId="312"/>
    <tableColumn id="3" name="Essential Occupation " dataDxfId="311" totalsRowDxfId="310"/>
    <tableColumn id="4" name="Work Period Start" dataDxfId="309" totalsRowDxfId="308"/>
    <tableColumn id="5" name="Work Period End" dataDxfId="307" totalsRowDxfId="306"/>
    <tableColumn id="6" name="Regular Rate" dataDxfId="305" totalsRowDxfId="304" dataCellStyle="Currency"/>
    <tableColumn id="7" name="Regular Hours (Maximum 80)" dataDxfId="303" totalsRowDxfId="302" dataCellStyle="Currency"/>
    <tableColumn id="8" name="Top Up " dataDxfId="301" totalsRowDxfId="300" dataCellStyle="Currency">
      <calculatedColumnFormula>20-H14</calculatedColumnFormula>
    </tableColumn>
    <tableColumn id="9" name="Hourly Top Up" dataDxfId="299" totalsRowDxfId="298" dataCellStyle="Currency">
      <calculatedColumnFormula>IF(AND(J14&lt;=3.99,J14&gt;(-100)),J14,"$4.00")</calculatedColumnFormula>
    </tableColumn>
    <tableColumn id="10" name="Subsidy (Maximum $332.00)" dataDxfId="297" totalsRowDxfId="296" dataCellStyle="Currency">
      <calculatedColumnFormula>IF((H14&gt;19.99),"0",I14*K14)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5" name="Table274" displayName="Table274" ref="A13:I50" totalsRowCount="1" headerRowDxfId="289" dataDxfId="288" totalsRowDxfId="287">
  <autoFilter ref="A13:I49"/>
  <tableColumns count="9">
    <tableColumn id="1" name="Employee Name (Last, First)" dataDxfId="286" totalsRowDxfId="285">
      <calculatedColumnFormula>Table22[[#This Row],[Employee Name (Last, First)]]</calculatedColumnFormula>
    </tableColumn>
    <tableColumn id="3" name="Essential Occupation " dataDxfId="284" totalsRowDxfId="283">
      <calculatedColumnFormula>Table22[[#This Row],[Essential Occupation ]]</calculatedColumnFormula>
    </tableColumn>
    <tableColumn id="4" name="Work Period Start" dataDxfId="282" totalsRowDxfId="281"/>
    <tableColumn id="5" name="Work Period End" dataDxfId="280" totalsRowDxfId="279"/>
    <tableColumn id="6" name="Regular Rate" dataDxfId="278" totalsRowDxfId="277" dataCellStyle="Currency">
      <calculatedColumnFormula>Table22[[#This Row],[Regular Rate]]</calculatedColumnFormula>
    </tableColumn>
    <tableColumn id="7" name="Regular Hours (Maximum 80)" dataDxfId="276" totalsRowDxfId="275" dataCellStyle="Currency"/>
    <tableColumn id="8" name="Top Up " dataDxfId="274" totalsRowDxfId="273" dataCellStyle="Currency">
      <calculatedColumnFormula>20-E14</calculatedColumnFormula>
    </tableColumn>
    <tableColumn id="9" name="Hourly Top Up" totalsRowLabel="   FORECAST REBATE   " dataDxfId="272" totalsRowDxfId="271" dataCellStyle="Currency">
      <calculatedColumnFormula>IF(AND(G14&lt;=3.99,G14&gt;(-100)),G14,"$4.00")</calculatedColumnFormula>
    </tableColumn>
    <tableColumn id="10" name="Subsidy (Maximum $332.00)" totalsRowFunction="custom" dataDxfId="270" totalsRowDxfId="269" dataCellStyle="Currency">
      <calculatedColumnFormula>IF((E14&gt;19.99),"0",F14*H14)</calculatedColumnFormula>
      <totalsRowFormula>SUM(I14:I49)</totalsRow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2:O114" totalsRowCount="1" headerRowDxfId="259">
  <autoFilter ref="A12:O113"/>
  <tableColumns count="15">
    <tableColumn id="1" name="Employee Name" dataDxfId="258" totalsRowDxfId="14">
      <calculatedColumnFormula>'Advance Period 1'!A14</calculatedColumnFormula>
    </tableColumn>
    <tableColumn id="2" name="Pay Stubs Provided Included" dataDxfId="257" totalsRowDxfId="13"/>
    <tableColumn id="12" name="Employee Agreement Form Provided" dataDxfId="256" totalsRowDxfId="12"/>
    <tableColumn id="11" name="Employee Address" dataDxfId="255" totalsRowDxfId="11">
      <calculatedColumnFormula>'Advance Period 1'!C14</calculatedColumnFormula>
    </tableColumn>
    <tableColumn id="14" name="Is this employee's primary residence during the program in Yukon" dataDxfId="254" totalsRowDxfId="10"/>
    <tableColumn id="3" name="Essential Occupation " dataDxfId="253" totalsRowDxfId="9">
      <calculatedColumnFormula>'Advance Period 1'!E14</calculatedColumnFormula>
    </tableColumn>
    <tableColumn id="4" name="Work Period Start" dataDxfId="252" totalsRowDxfId="8"/>
    <tableColumn id="5" name="Work Period End" dataDxfId="251" totalsRowDxfId="7"/>
    <tableColumn id="13" name="Rate Type" dataDxfId="250" totalsRowDxfId="6"/>
    <tableColumn id="6" name="Rate" dataDxfId="249" totalsRowDxfId="5" dataCellStyle="Currency"/>
    <tableColumn id="7" name="Hours Worked (Max Average 8/day)" dataDxfId="248" totalsRowDxfId="4" dataCellStyle="Currency"/>
    <tableColumn id="8" name="Top Up " dataDxfId="247" totalsRowDxfId="3" dataCellStyle="Currency">
      <calculatedColumnFormula>20-J13</calculatedColumnFormula>
    </tableColumn>
    <tableColumn id="9" name="Hourly Top Up" dataDxfId="246" totalsRowDxfId="2" dataCellStyle="Currency">
      <calculatedColumnFormula>IF(AND(L13&lt;=3.99,L13&gt;(-100)),L13,"$4.00")</calculatedColumnFormula>
    </tableColumn>
    <tableColumn id="10" name="Subsidy (Maximum $332.00)" totalsRowFunction="custom" dataDxfId="245" totalsRowDxfId="1" dataCellStyle="Currency">
      <calculatedColumnFormula>IF(OR(J13&gt;19.99,(Table2[[#This Row],[Pay Stubs Provided Included]]="NO")),"0",K13*M13)</calculatedColumnFormula>
      <totalsRowFormula>SUM(N13:N113)</totalsRowFormula>
    </tableColumn>
    <tableColumn id="15" name="Compensation" totalsRowFunction="custom" dataDxfId="244" totalsRowDxfId="0" dataCellStyle="Currency">
      <calculatedColumnFormula>IF((OR(J13&gt;19.99, K13&lt;0.1)),"0","$50.00")</calculatedColumnFormula>
      <totalsRowFormula>O13+O14+O15+O16+O17+O18+O19+O20+O21+O22+O23+O24+O25+O26+O27+O28+O29+O30+O31+O32+O33+O34+O35+O36+O101+O102+O103+O104+O105+O106+O107+O108+O109+O110+O111+O113</totalsRowFormula>
    </tableColumn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6" name="Table27" displayName="Table27" ref="A13:K113" totalsRowShown="0" headerRowDxfId="235" dataDxfId="234" totalsRowDxfId="233">
  <autoFilter ref="A13:K113"/>
  <tableColumns count="11">
    <tableColumn id="1" name="Employee Name" dataDxfId="232" totalsRowDxfId="231">
      <calculatedColumnFormula>'Period One'!A13</calculatedColumnFormula>
    </tableColumn>
    <tableColumn id="2" name="Pay Stubs Provided Included" dataDxfId="230" totalsRowDxfId="229"/>
    <tableColumn id="3" name="Essential Occupation" dataDxfId="228" totalsRowDxfId="227">
      <calculatedColumnFormula>'Period One'!F13</calculatedColumnFormula>
    </tableColumn>
    <tableColumn id="4" name="Work Period Start" dataDxfId="226" totalsRowDxfId="225"/>
    <tableColumn id="5" name="Work Period End" dataDxfId="224" totalsRowDxfId="223"/>
    <tableColumn id="11" name="Rate Type" dataDxfId="222" totalsRowDxfId="221">
      <calculatedColumnFormula>'Period One'!I13</calculatedColumnFormula>
    </tableColumn>
    <tableColumn id="6" name="Rate" dataDxfId="220" totalsRowDxfId="219" dataCellStyle="Currency">
      <calculatedColumnFormula>'Period One'!J13</calculatedColumnFormula>
    </tableColumn>
    <tableColumn id="7" name="Hours Worked (Max Average 8/day)" dataDxfId="218" totalsRowDxfId="217" dataCellStyle="Currency"/>
    <tableColumn id="8" name="Top Up " dataDxfId="216" totalsRowDxfId="215" dataCellStyle="Currency">
      <calculatedColumnFormula>20-G14</calculatedColumnFormula>
    </tableColumn>
    <tableColumn id="9" name="Hourly Top Up" dataDxfId="214" totalsRowDxfId="213" dataCellStyle="Currency">
      <calculatedColumnFormula>IF(AND(I14&lt;=3.99,I14&gt;(-100)),I14,"$4.00")</calculatedColumnFormula>
    </tableColumn>
    <tableColumn id="10" name="Subsidy (Maximum $332.00)" dataDxfId="212" totalsRowDxfId="211" dataCellStyle="Currency">
      <calculatedColumnFormula>IF(OR(G14&gt;19.99,(Table27[[#This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6.xml><?xml version="1.0" encoding="utf-8"?>
<table xmlns="http://schemas.openxmlformats.org/spreadsheetml/2006/main" id="1" name="Table272" displayName="Table272" ref="A13:K113" totalsRowShown="0" headerRowDxfId="202" dataDxfId="201" totalsRowDxfId="200">
  <autoFilter ref="A13:K113"/>
  <tableColumns count="11">
    <tableColumn id="1" name="Employee Name" dataDxfId="199" totalsRowDxfId="198">
      <calculatedColumnFormula>'Period One'!A13</calculatedColumnFormula>
    </tableColumn>
    <tableColumn id="2" name="Pay Stubs Provided Included" dataDxfId="197" totalsRowDxfId="196"/>
    <tableColumn id="3" name="Essential Occupation" dataDxfId="195" totalsRowDxfId="194">
      <calculatedColumnFormula>Table27[[#This Row],[Essential Occupation]]</calculatedColumnFormula>
    </tableColumn>
    <tableColumn id="4" name="Work Period Start" dataDxfId="193" totalsRowDxfId="192"/>
    <tableColumn id="5" name="Work Period End" dataDxfId="191" totalsRowDxfId="190"/>
    <tableColumn id="11" name="Rate Type" dataDxfId="189" totalsRowDxfId="188">
      <calculatedColumnFormula>Table27[[#This Row],[Rate Type]]</calculatedColumnFormula>
    </tableColumn>
    <tableColumn id="6" name="Rate" dataDxfId="187" totalsRowDxfId="186" dataCellStyle="Currency">
      <calculatedColumnFormula>'Period One'!J13</calculatedColumnFormula>
    </tableColumn>
    <tableColumn id="7" name="Hours Worked (Max Average 8/day)" dataDxfId="185" totalsRowDxfId="184" dataCellStyle="Currency"/>
    <tableColumn id="8" name="Top Up " dataDxfId="183" totalsRowDxfId="182" dataCellStyle="Currency">
      <calculatedColumnFormula>20-G14</calculatedColumnFormula>
    </tableColumn>
    <tableColumn id="9" name="Hourly Top Up" dataDxfId="181" totalsRowDxfId="180" dataCellStyle="Currency">
      <calculatedColumnFormula>IF(AND(I14&lt;=3.99,I14&gt;(-100)),I14,"$4.00")</calculatedColumnFormula>
    </tableColumn>
    <tableColumn id="10" name="Subsidy (Maximum $332.00)" dataDxfId="179" totalsRowDxfId="178" dataCellStyle="Currency">
      <calculatedColumnFormula>IF(OR(G14&gt;19.99,(Table272[[#This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7.xml><?xml version="1.0" encoding="utf-8"?>
<table xmlns="http://schemas.openxmlformats.org/spreadsheetml/2006/main" id="4" name="Table2725" displayName="Table2725" ref="A13:K113" totalsRowShown="0" headerRowDxfId="169" dataDxfId="168" totalsRowDxfId="167">
  <autoFilter ref="A13:K113"/>
  <tableColumns count="11">
    <tableColumn id="1" name="Employee Name" dataDxfId="166" totalsRowDxfId="165">
      <calculatedColumnFormula>'Period One'!A13</calculatedColumnFormula>
    </tableColumn>
    <tableColumn id="2" name="Pay Stubs Provided Included" dataDxfId="164" totalsRowDxfId="163"/>
    <tableColumn id="3" name="Essential Occupation " dataDxfId="162" totalsRowDxfId="161">
      <calculatedColumnFormula>Table272[[#This Row],[Essential Occupation]]</calculatedColumnFormula>
    </tableColumn>
    <tableColumn id="4" name="Work Period Start" dataDxfId="160" totalsRowDxfId="159"/>
    <tableColumn id="5" name="Work Period End" dataDxfId="158" totalsRowDxfId="157"/>
    <tableColumn id="11" name="Rate Type" dataDxfId="156" totalsRowDxfId="155">
      <calculatedColumnFormula>Table272[[#This Row],[Rate Type]]</calculatedColumnFormula>
    </tableColumn>
    <tableColumn id="6" name="Rate" dataDxfId="154" totalsRowDxfId="153" dataCellStyle="Currency">
      <calculatedColumnFormula>'Period One'!J13</calculatedColumnFormula>
    </tableColumn>
    <tableColumn id="7" name="Hours Worked (Max Average 8/day)" dataDxfId="152" totalsRowDxfId="151" dataCellStyle="Currency"/>
    <tableColumn id="8" name="Top Up " totalsRowDxfId="150" dataCellStyle="Currency">
      <calculatedColumnFormula>20-G14</calculatedColumnFormula>
    </tableColumn>
    <tableColumn id="9" name="Hourly Top Up" totalsRowDxfId="149" dataCellStyle="Currency">
      <calculatedColumnFormula>IF(AND(I14&lt;=3.99,I14&gt;(-100)),I14,"$4.00")</calculatedColumnFormula>
    </tableColumn>
    <tableColumn id="10" name="Subsidy (Maximum $332.00)" dataDxfId="148" totalsRowDxfId="147" dataCellStyle="Currency">
      <calculatedColumnFormula>IF(OR(G14&gt;19.99,(Table2725[[#This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8.xml><?xml version="1.0" encoding="utf-8"?>
<table xmlns="http://schemas.openxmlformats.org/spreadsheetml/2006/main" id="7" name="Table2728" displayName="Table2728" ref="A13:K113" totalsRowShown="0" headerRowDxfId="138" dataDxfId="137" totalsRowDxfId="136">
  <autoFilter ref="A13:K113"/>
  <tableColumns count="11">
    <tableColumn id="1" name="Employee Name" dataDxfId="135" totalsRowDxfId="134">
      <calculatedColumnFormula>'Period One'!A13</calculatedColumnFormula>
    </tableColumn>
    <tableColumn id="2" name="Pay Stubs Provided Included" dataDxfId="133" totalsRowDxfId="132"/>
    <tableColumn id="3" name="Essential Occupation" dataDxfId="131" totalsRowDxfId="130">
      <calculatedColumnFormula>Table2725[[#This Row],[Essential Occupation ]]</calculatedColumnFormula>
    </tableColumn>
    <tableColumn id="4" name="Work Period Start" dataDxfId="129" totalsRowDxfId="128"/>
    <tableColumn id="5" name="Work Period End" dataDxfId="127" totalsRowDxfId="126"/>
    <tableColumn id="11" name="Rate Type" dataDxfId="125" totalsRowDxfId="124">
      <calculatedColumnFormula>Table2725[[#This Row],[Rate Type]]</calculatedColumnFormula>
    </tableColumn>
    <tableColumn id="6" name="Rate" dataDxfId="123" totalsRowDxfId="122" dataCellStyle="Currency">
      <calculatedColumnFormula>'Period One'!J13</calculatedColumnFormula>
    </tableColumn>
    <tableColumn id="7" name="Hours Worked (Max Average 8/day)" dataDxfId="121" totalsRowDxfId="120" dataCellStyle="Currency"/>
    <tableColumn id="8" name="Top Up " dataDxfId="119" totalsRowDxfId="118" dataCellStyle="Currency">
      <calculatedColumnFormula>20-G14</calculatedColumnFormula>
    </tableColumn>
    <tableColumn id="9" name="Hourly Top Up" dataDxfId="117" totalsRowDxfId="116" dataCellStyle="Currency">
      <calculatedColumnFormula>IF(AND(I14&lt;=3.99,I14&gt;(-100)),I14,"$4.00")</calculatedColumnFormula>
    </tableColumn>
    <tableColumn id="10" name="Subsidy (Maximum $332.00)" dataDxfId="115" totalsRowDxfId="114" dataCellStyle="Currency">
      <calculatedColumnFormula>IF(OR(G14&gt;19.99,(Table2728[[#This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ables/table9.xml><?xml version="1.0" encoding="utf-8"?>
<table xmlns="http://schemas.openxmlformats.org/spreadsheetml/2006/main" id="8" name="Table2729" displayName="Table2729" ref="A13:K113" totalsRowShown="0" headerRowDxfId="105" dataDxfId="104" totalsRowDxfId="103">
  <autoFilter ref="A13:K113"/>
  <tableColumns count="11">
    <tableColumn id="1" name="Employee Name" dataDxfId="102" totalsRowDxfId="101">
      <calculatedColumnFormula>'Period One'!A13</calculatedColumnFormula>
    </tableColumn>
    <tableColumn id="2" name="Pay Stubs Provided Included" dataDxfId="100" totalsRowDxfId="99"/>
    <tableColumn id="3" name="Essential Occupation" dataDxfId="98" totalsRowDxfId="97">
      <calculatedColumnFormula>Table2728[[#This Row],[Essential Occupation]]</calculatedColumnFormula>
    </tableColumn>
    <tableColumn id="4" name="Work Period Start" dataDxfId="96" totalsRowDxfId="95"/>
    <tableColumn id="5" name="Work Period End" dataDxfId="94" totalsRowDxfId="93"/>
    <tableColumn id="11" name="Rate Type" dataDxfId="92" totalsRowDxfId="91">
      <calculatedColumnFormula>Table2728[[#This Row],[Rate Type]]</calculatedColumnFormula>
    </tableColumn>
    <tableColumn id="6" name="Rate" dataDxfId="90" totalsRowDxfId="89" dataCellStyle="Currency">
      <calculatedColumnFormula>'Period One'!J13</calculatedColumnFormula>
    </tableColumn>
    <tableColumn id="7" name="Hours Worked (Max Average 8/day)" dataDxfId="88" totalsRowDxfId="87" dataCellStyle="Currency"/>
    <tableColumn id="8" name="Top Up " dataDxfId="86" totalsRowDxfId="85" dataCellStyle="Currency">
      <calculatedColumnFormula>20-G14</calculatedColumnFormula>
    </tableColumn>
    <tableColumn id="9" name="Hourly Top Up" dataDxfId="84" totalsRowDxfId="83" dataCellStyle="Currency">
      <calculatedColumnFormula>IF(AND(I14&lt;=3.99,I14&gt;(-100)),I14,"$4.00")</calculatedColumnFormula>
    </tableColumn>
    <tableColumn id="10" name="Subsidy (Maximum $332.00)" dataDxfId="82" totalsRowDxfId="81" dataCellStyle="Currency">
      <calculatedColumnFormula>IF(OR(G14&gt;19.99,(Table2729[[#This Row],[Pay Stubs Provided Included]]="NO")),"0",H14*J14)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ycor-reey.gov.yk.ca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ycor-reey.gov.yk.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ycor-reey.gov.yk.ca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ycor-reey.gov.yk.c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ycor-reey.gov.yk.c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cor-reey.gov.yk.c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ycor-reey.gov.yk.c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ycor-reey.gov.yk.ca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ycor-reey.gov.yk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5"/>
  <sheetViews>
    <sheetView workbookViewId="0">
      <selection activeCell="F36" sqref="F36"/>
    </sheetView>
  </sheetViews>
  <sheetFormatPr defaultRowHeight="15" x14ac:dyDescent="0.25"/>
  <cols>
    <col min="1" max="1" width="5" bestFit="1" customWidth="1"/>
    <col min="2" max="2" width="113.28515625" style="108" customWidth="1"/>
    <col min="5" max="5" width="18" bestFit="1" customWidth="1"/>
  </cols>
  <sheetData>
    <row r="1" spans="1:4" x14ac:dyDescent="0.25">
      <c r="A1" s="1"/>
      <c r="B1" s="108" t="s">
        <v>71</v>
      </c>
      <c r="D1" t="s">
        <v>8</v>
      </c>
    </row>
    <row r="2" spans="1:4" x14ac:dyDescent="0.25">
      <c r="A2" s="1"/>
      <c r="B2" s="108" t="s">
        <v>66</v>
      </c>
      <c r="D2" t="s">
        <v>11</v>
      </c>
    </row>
    <row r="3" spans="1:4" x14ac:dyDescent="0.25">
      <c r="A3" s="1"/>
      <c r="B3" s="108" t="s">
        <v>67</v>
      </c>
    </row>
    <row r="4" spans="1:4" x14ac:dyDescent="0.25">
      <c r="A4" s="1"/>
      <c r="B4" s="108" t="s">
        <v>69</v>
      </c>
    </row>
    <row r="5" spans="1:4" x14ac:dyDescent="0.25">
      <c r="A5" s="1"/>
      <c r="B5" s="108" t="s">
        <v>76</v>
      </c>
    </row>
    <row r="6" spans="1:4" x14ac:dyDescent="0.25">
      <c r="A6" s="1"/>
      <c r="B6" s="108" t="s">
        <v>70</v>
      </c>
    </row>
    <row r="7" spans="1:4" x14ac:dyDescent="0.25">
      <c r="A7" s="1"/>
      <c r="B7" s="108" t="s">
        <v>68</v>
      </c>
    </row>
    <row r="8" spans="1:4" x14ac:dyDescent="0.25">
      <c r="A8" s="1"/>
      <c r="B8" s="108" t="s">
        <v>73</v>
      </c>
    </row>
    <row r="9" spans="1:4" x14ac:dyDescent="0.25">
      <c r="A9" s="1"/>
      <c r="B9" s="108" t="s">
        <v>77</v>
      </c>
    </row>
    <row r="10" spans="1:4" ht="30" x14ac:dyDescent="0.25">
      <c r="A10" s="1"/>
      <c r="B10" s="108" t="s">
        <v>74</v>
      </c>
    </row>
    <row r="11" spans="1:4" ht="30" x14ac:dyDescent="0.25">
      <c r="A11" s="1"/>
      <c r="B11" s="108" t="s">
        <v>78</v>
      </c>
    </row>
    <row r="12" spans="1:4" x14ac:dyDescent="0.25">
      <c r="A12" s="1"/>
      <c r="B12" s="108" t="s">
        <v>79</v>
      </c>
    </row>
    <row r="13" spans="1:4" ht="30" x14ac:dyDescent="0.25">
      <c r="A13" s="1"/>
      <c r="B13" s="108" t="s">
        <v>80</v>
      </c>
    </row>
    <row r="14" spans="1:4" x14ac:dyDescent="0.25">
      <c r="A14" s="1"/>
      <c r="B14" s="108" t="s">
        <v>75</v>
      </c>
    </row>
    <row r="15" spans="1:4" x14ac:dyDescent="0.25">
      <c r="A15" s="1"/>
      <c r="B15" s="108" t="s">
        <v>72</v>
      </c>
    </row>
    <row r="16" spans="1:4" x14ac:dyDescent="0.25">
      <c r="A16" s="1"/>
      <c r="B16" s="108" t="s">
        <v>81</v>
      </c>
    </row>
    <row r="17" spans="1:5" x14ac:dyDescent="0.25">
      <c r="A17" s="1"/>
      <c r="B17" s="108" t="s">
        <v>82</v>
      </c>
    </row>
    <row r="18" spans="1:5" x14ac:dyDescent="0.25">
      <c r="A18" s="1"/>
      <c r="B18" s="108" t="s">
        <v>83</v>
      </c>
    </row>
    <row r="19" spans="1:5" ht="30" x14ac:dyDescent="0.25">
      <c r="A19" s="1"/>
      <c r="B19" s="108" t="s">
        <v>84</v>
      </c>
    </row>
    <row r="20" spans="1:5" x14ac:dyDescent="0.25">
      <c r="A20" s="1"/>
      <c r="B20" s="108" t="s">
        <v>85</v>
      </c>
    </row>
    <row r="21" spans="1:5" x14ac:dyDescent="0.25">
      <c r="A21" s="1"/>
      <c r="B21" s="108" t="s">
        <v>86</v>
      </c>
    </row>
    <row r="22" spans="1:5" x14ac:dyDescent="0.25">
      <c r="A22" s="1"/>
      <c r="B22" s="108" t="s">
        <v>87</v>
      </c>
    </row>
    <row r="23" spans="1:5" x14ac:dyDescent="0.25">
      <c r="A23" s="1"/>
      <c r="B23" s="108" t="s">
        <v>88</v>
      </c>
    </row>
    <row r="24" spans="1:5" x14ac:dyDescent="0.25">
      <c r="A24" s="1"/>
      <c r="B24" s="108" t="s">
        <v>89</v>
      </c>
    </row>
    <row r="25" spans="1:5" ht="30" x14ac:dyDescent="0.25">
      <c r="A25" s="1"/>
      <c r="B25" s="108" t="s">
        <v>90</v>
      </c>
    </row>
    <row r="26" spans="1:5" x14ac:dyDescent="0.25">
      <c r="A26" s="1"/>
      <c r="B26" s="108" t="s">
        <v>91</v>
      </c>
    </row>
    <row r="27" spans="1:5" x14ac:dyDescent="0.25">
      <c r="A27" s="1"/>
      <c r="B27" s="108" t="s">
        <v>92</v>
      </c>
    </row>
    <row r="28" spans="1:5" ht="30" x14ac:dyDescent="0.25">
      <c r="A28" s="1"/>
      <c r="B28" s="108" t="s">
        <v>93</v>
      </c>
      <c r="C28" t="s">
        <v>21</v>
      </c>
      <c r="D28" t="s">
        <v>8</v>
      </c>
      <c r="E28" t="s">
        <v>24</v>
      </c>
    </row>
    <row r="29" spans="1:5" x14ac:dyDescent="0.25">
      <c r="A29" s="1"/>
      <c r="B29" s="108" t="s">
        <v>94</v>
      </c>
      <c r="C29" t="s">
        <v>19</v>
      </c>
      <c r="D29" t="s">
        <v>11</v>
      </c>
      <c r="E29" t="s">
        <v>25</v>
      </c>
    </row>
    <row r="30" spans="1:5" x14ac:dyDescent="0.25">
      <c r="A30" s="1"/>
      <c r="B30" s="108" t="s">
        <v>95</v>
      </c>
    </row>
    <row r="31" spans="1:5" x14ac:dyDescent="0.25">
      <c r="A31" s="1"/>
      <c r="B31" s="108" t="s">
        <v>96</v>
      </c>
    </row>
    <row r="32" spans="1:5" ht="30" x14ac:dyDescent="0.25">
      <c r="A32" s="1"/>
      <c r="B32" s="108" t="s">
        <v>97</v>
      </c>
    </row>
    <row r="33" spans="1:2" x14ac:dyDescent="0.25">
      <c r="A33" s="1"/>
      <c r="B33" s="108" t="s">
        <v>98</v>
      </c>
    </row>
    <row r="34" spans="1:2" x14ac:dyDescent="0.25">
      <c r="A34" s="1"/>
      <c r="B34" s="108" t="s">
        <v>99</v>
      </c>
    </row>
    <row r="35" spans="1:2" x14ac:dyDescent="0.25">
      <c r="A35" s="1"/>
      <c r="B35" s="108" t="s">
        <v>100</v>
      </c>
    </row>
    <row r="36" spans="1:2" x14ac:dyDescent="0.25">
      <c r="A36" s="1"/>
      <c r="B36" s="108" t="s">
        <v>101</v>
      </c>
    </row>
    <row r="37" spans="1:2" x14ac:dyDescent="0.25">
      <c r="A37" s="1"/>
      <c r="B37" s="108" t="s">
        <v>102</v>
      </c>
    </row>
    <row r="38" spans="1:2" x14ac:dyDescent="0.25">
      <c r="A38" s="1"/>
      <c r="B38" s="108" t="s">
        <v>103</v>
      </c>
    </row>
    <row r="39" spans="1:2" x14ac:dyDescent="0.25">
      <c r="A39" s="1"/>
      <c r="B39" s="108" t="s">
        <v>104</v>
      </c>
    </row>
    <row r="40" spans="1:2" x14ac:dyDescent="0.25">
      <c r="A40" s="1"/>
      <c r="B40" s="108" t="s">
        <v>105</v>
      </c>
    </row>
    <row r="41" spans="1:2" ht="30" x14ac:dyDescent="0.25">
      <c r="A41" s="1"/>
      <c r="B41" s="108" t="s">
        <v>106</v>
      </c>
    </row>
    <row r="42" spans="1:2" x14ac:dyDescent="0.25">
      <c r="A42" s="1"/>
    </row>
    <row r="43" spans="1:2" x14ac:dyDescent="0.25">
      <c r="A43" s="1"/>
    </row>
    <row r="44" spans="1:2" x14ac:dyDescent="0.25">
      <c r="A44" s="1"/>
    </row>
    <row r="45" spans="1:2" x14ac:dyDescent="0.25">
      <c r="A45" s="1"/>
    </row>
    <row r="46" spans="1:2" x14ac:dyDescent="0.25">
      <c r="A46" s="1"/>
    </row>
    <row r="47" spans="1:2" x14ac:dyDescent="0.25">
      <c r="A47" s="1"/>
    </row>
    <row r="48" spans="1:2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</sheetData>
  <sortState ref="B1:B15">
    <sortCondition ref="B1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zoomScaleNormal="100" workbookViewId="0">
      <selection activeCell="E14" sqref="E14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19" customWidth="1"/>
    <col min="7" max="7" width="16" style="8" customWidth="1"/>
    <col min="8" max="8" width="20" style="8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20"/>
      <c r="G2" s="13"/>
      <c r="H2" s="13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65"/>
      <c r="G4" s="49"/>
      <c r="H4" s="49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65"/>
      <c r="G5" s="49"/>
      <c r="H5" s="49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65"/>
      <c r="G6" s="49"/>
      <c r="H6" s="49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65"/>
      <c r="G7" s="49"/>
      <c r="H7" s="49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65"/>
      <c r="G8" s="49"/>
      <c r="H8" s="49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65"/>
      <c r="G9" s="49"/>
      <c r="H9" s="49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65"/>
      <c r="G10" s="49"/>
      <c r="H10" s="49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64"/>
      <c r="G11" s="45"/>
      <c r="H11" s="4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64"/>
      <c r="G12" s="45"/>
      <c r="H12" s="4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66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Table2725[[#This Row],[Essential Occupation ]]</f>
        <v>0</v>
      </c>
      <c r="D14" s="37">
        <f>Table2725[[#This Row],[Work Period End]]+1</f>
        <v>44053</v>
      </c>
      <c r="E14" s="37">
        <f>Table2728[[#This Row],[Work Period Start]]+13</f>
        <v>44066</v>
      </c>
      <c r="F14" s="53">
        <f>Table2725[[#This Row],[Rate Type]]</f>
        <v>0</v>
      </c>
      <c r="G14" s="38">
        <f>'Period One'!J13</f>
        <v>0</v>
      </c>
      <c r="H14" s="39">
        <v>0</v>
      </c>
      <c r="I14" s="40">
        <f>20-G14</f>
        <v>20</v>
      </c>
      <c r="J14" s="41" t="str">
        <f>IF(AND(I14&lt;=3.99,I14&gt;(-100)),I14,"$4.00")</f>
        <v>$4.00</v>
      </c>
      <c r="K14" s="42" t="str">
        <f>IF(OR(G14&gt;19.99,(Table2728[[#This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Table2725[[#This Row],[Essential Occupation ]]</f>
        <v>0</v>
      </c>
      <c r="D15" s="43">
        <f>D14</f>
        <v>44053</v>
      </c>
      <c r="E15" s="43">
        <f>E14</f>
        <v>44066</v>
      </c>
      <c r="F15" s="53">
        <f>Table2725[[#This Row],[Rate Type]]</f>
        <v>0</v>
      </c>
      <c r="G15" s="38">
        <f>'Period One'!J14</f>
        <v>0</v>
      </c>
      <c r="H15" s="39">
        <v>0</v>
      </c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IF(OR(G15&gt;19.99,(Table2728[[#This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Table2725[[#This Row],[Essential Occupation ]]</f>
        <v>0</v>
      </c>
      <c r="D16" s="43">
        <f t="shared" ref="D16:E31" si="2">D15</f>
        <v>44053</v>
      </c>
      <c r="E16" s="43">
        <f t="shared" si="2"/>
        <v>44066</v>
      </c>
      <c r="F16" s="53">
        <f>Table2725[[#This Row],[Rate Type]]</f>
        <v>0</v>
      </c>
      <c r="G16" s="38">
        <f>'Period One'!J15</f>
        <v>0</v>
      </c>
      <c r="H16" s="39">
        <v>0</v>
      </c>
      <c r="I16" s="40">
        <f t="shared" si="0"/>
        <v>20</v>
      </c>
      <c r="J16" s="41" t="str">
        <f t="shared" si="1"/>
        <v>$4.00</v>
      </c>
      <c r="K16" s="44" t="str">
        <f>IF(OR(G16&gt;19.99,(Table2728[[#This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Table2725[[#This Row],[Essential Occupation ]]</f>
        <v>0</v>
      </c>
      <c r="D17" s="43">
        <f t="shared" si="2"/>
        <v>44053</v>
      </c>
      <c r="E17" s="43">
        <f t="shared" si="2"/>
        <v>44066</v>
      </c>
      <c r="F17" s="53">
        <f>Table2725[[#This Row],[Rate Type]]</f>
        <v>0</v>
      </c>
      <c r="G17" s="38">
        <f>'Period One'!J16</f>
        <v>0</v>
      </c>
      <c r="H17" s="39">
        <v>0</v>
      </c>
      <c r="I17" s="40">
        <f t="shared" si="0"/>
        <v>20</v>
      </c>
      <c r="J17" s="41" t="str">
        <f t="shared" si="1"/>
        <v>$4.00</v>
      </c>
      <c r="K17" s="44" t="str">
        <f>IF(OR(G17&gt;19.99,(Table2728[[#This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Table2725[[#This Row],[Essential Occupation ]]</f>
        <v>0</v>
      </c>
      <c r="D18" s="43">
        <f t="shared" si="2"/>
        <v>44053</v>
      </c>
      <c r="E18" s="43">
        <f t="shared" si="2"/>
        <v>44066</v>
      </c>
      <c r="F18" s="53">
        <f>Table2725[[#This Row],[Rate Type]]</f>
        <v>0</v>
      </c>
      <c r="G18" s="38">
        <f>'Period One'!J17</f>
        <v>0</v>
      </c>
      <c r="H18" s="39"/>
      <c r="I18" s="40">
        <f t="shared" si="0"/>
        <v>20</v>
      </c>
      <c r="J18" s="41" t="str">
        <f t="shared" si="1"/>
        <v>$4.00</v>
      </c>
      <c r="K18" s="44" t="str">
        <f>IF(OR(G18&gt;19.99,(Table2728[[#This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Table2725[[#This Row],[Essential Occupation ]]</f>
        <v>0</v>
      </c>
      <c r="D19" s="43">
        <f t="shared" si="2"/>
        <v>44053</v>
      </c>
      <c r="E19" s="43">
        <f t="shared" si="2"/>
        <v>44066</v>
      </c>
      <c r="F19" s="53">
        <f>Table2725[[#This Row],[Rate Type]]</f>
        <v>0</v>
      </c>
      <c r="G19" s="38">
        <f>'Period One'!J18</f>
        <v>0</v>
      </c>
      <c r="H19" s="39"/>
      <c r="I19" s="40">
        <f t="shared" si="0"/>
        <v>20</v>
      </c>
      <c r="J19" s="41" t="str">
        <f t="shared" si="1"/>
        <v>$4.00</v>
      </c>
      <c r="K19" s="44" t="str">
        <f>IF(OR(G19&gt;19.99,(Table2728[[#This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Table2725[[#This Row],[Essential Occupation ]]</f>
        <v>0</v>
      </c>
      <c r="D20" s="43">
        <f t="shared" si="2"/>
        <v>44053</v>
      </c>
      <c r="E20" s="43">
        <f t="shared" si="2"/>
        <v>44066</v>
      </c>
      <c r="F20" s="53">
        <f>Table2725[[#This Row],[Rate Type]]</f>
        <v>0</v>
      </c>
      <c r="G20" s="38">
        <f>'Period One'!J19</f>
        <v>0</v>
      </c>
      <c r="H20" s="39"/>
      <c r="I20" s="40">
        <f t="shared" si="0"/>
        <v>20</v>
      </c>
      <c r="J20" s="41" t="str">
        <f t="shared" si="1"/>
        <v>$4.00</v>
      </c>
      <c r="K20" s="44" t="str">
        <f>IF(OR(G20&gt;19.99,(Table2728[[#This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Table2725[[#This Row],[Essential Occupation ]]</f>
        <v>0</v>
      </c>
      <c r="D21" s="43">
        <f t="shared" si="2"/>
        <v>44053</v>
      </c>
      <c r="E21" s="43">
        <f t="shared" si="2"/>
        <v>44066</v>
      </c>
      <c r="F21" s="53">
        <f>Table2725[[#This Row],[Rate Type]]</f>
        <v>0</v>
      </c>
      <c r="G21" s="38">
        <f>'Period One'!J20</f>
        <v>0</v>
      </c>
      <c r="H21" s="39"/>
      <c r="I21" s="40">
        <f t="shared" si="0"/>
        <v>20</v>
      </c>
      <c r="J21" s="41" t="str">
        <f t="shared" si="1"/>
        <v>$4.00</v>
      </c>
      <c r="K21" s="44" t="str">
        <f>IF(OR(G21&gt;19.99,(Table2728[[#This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Table2725[[#This Row],[Essential Occupation ]]</f>
        <v>0</v>
      </c>
      <c r="D22" s="43">
        <f t="shared" si="2"/>
        <v>44053</v>
      </c>
      <c r="E22" s="43">
        <f t="shared" si="2"/>
        <v>44066</v>
      </c>
      <c r="F22" s="53">
        <f>Table2725[[#This Row],[Rate Type]]</f>
        <v>0</v>
      </c>
      <c r="G22" s="38">
        <f>'Period One'!J21</f>
        <v>0</v>
      </c>
      <c r="H22" s="39"/>
      <c r="I22" s="40">
        <f t="shared" si="0"/>
        <v>20</v>
      </c>
      <c r="J22" s="41" t="str">
        <f t="shared" si="1"/>
        <v>$4.00</v>
      </c>
      <c r="K22" s="44" t="str">
        <f>IF(OR(G22&gt;19.99,(Table2728[[#This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Table2725[[#This Row],[Essential Occupation ]]</f>
        <v>0</v>
      </c>
      <c r="D23" s="43">
        <f t="shared" si="2"/>
        <v>44053</v>
      </c>
      <c r="E23" s="43">
        <f t="shared" si="2"/>
        <v>44066</v>
      </c>
      <c r="F23" s="53">
        <f>Table2725[[#This Row],[Rate Type]]</f>
        <v>0</v>
      </c>
      <c r="G23" s="38">
        <f>'Period One'!J22</f>
        <v>0</v>
      </c>
      <c r="H23" s="39"/>
      <c r="I23" s="40">
        <f t="shared" si="0"/>
        <v>20</v>
      </c>
      <c r="J23" s="41" t="str">
        <f t="shared" si="1"/>
        <v>$4.00</v>
      </c>
      <c r="K23" s="44" t="str">
        <f>IF(OR(G23&gt;19.99,(Table2728[[#This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Table2725[[#This Row],[Essential Occupation ]]</f>
        <v>0</v>
      </c>
      <c r="D24" s="43">
        <f t="shared" si="2"/>
        <v>44053</v>
      </c>
      <c r="E24" s="43">
        <f t="shared" si="2"/>
        <v>44066</v>
      </c>
      <c r="F24" s="53">
        <f>Table2725[[#This Row],[Rate Type]]</f>
        <v>0</v>
      </c>
      <c r="G24" s="38">
        <f>'Period One'!J23</f>
        <v>0</v>
      </c>
      <c r="H24" s="38"/>
      <c r="I24" s="40">
        <f t="shared" si="0"/>
        <v>20</v>
      </c>
      <c r="J24" s="41" t="str">
        <f t="shared" si="1"/>
        <v>$4.00</v>
      </c>
      <c r="K24" s="44" t="str">
        <f>IF(OR(G24&gt;19.99,(Table2728[[#This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Table2725[[#This Row],[Essential Occupation ]]</f>
        <v>0</v>
      </c>
      <c r="D25" s="43">
        <f t="shared" si="2"/>
        <v>44053</v>
      </c>
      <c r="E25" s="43">
        <f t="shared" si="2"/>
        <v>44066</v>
      </c>
      <c r="F25" s="53">
        <f>Table2725[[#This Row],[Rate Type]]</f>
        <v>0</v>
      </c>
      <c r="G25" s="38">
        <f>'Period One'!J24</f>
        <v>0</v>
      </c>
      <c r="H25" s="38"/>
      <c r="I25" s="40">
        <f t="shared" si="0"/>
        <v>20</v>
      </c>
      <c r="J25" s="41" t="str">
        <f t="shared" si="1"/>
        <v>$4.00</v>
      </c>
      <c r="K25" s="44" t="str">
        <f>IF(OR(G25&gt;19.99,(Table2728[[#This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Table2725[[#This Row],[Essential Occupation ]]</f>
        <v>0</v>
      </c>
      <c r="D26" s="43">
        <f t="shared" si="2"/>
        <v>44053</v>
      </c>
      <c r="E26" s="43">
        <f t="shared" si="2"/>
        <v>44066</v>
      </c>
      <c r="F26" s="53">
        <f>Table2725[[#This Row],[Rate Type]]</f>
        <v>0</v>
      </c>
      <c r="G26" s="38">
        <f>'Period One'!J25</f>
        <v>0</v>
      </c>
      <c r="H26" s="38"/>
      <c r="I26" s="40">
        <f t="shared" si="0"/>
        <v>20</v>
      </c>
      <c r="J26" s="41" t="str">
        <f t="shared" si="1"/>
        <v>$4.00</v>
      </c>
      <c r="K26" s="44" t="str">
        <f>IF(OR(G26&gt;19.99,(Table2728[[#This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Table2725[[#This Row],[Essential Occupation ]]</f>
        <v>0</v>
      </c>
      <c r="D27" s="43">
        <f t="shared" si="2"/>
        <v>44053</v>
      </c>
      <c r="E27" s="43">
        <f t="shared" si="2"/>
        <v>44066</v>
      </c>
      <c r="F27" s="53">
        <f>Table2725[[#This Row],[Rate Type]]</f>
        <v>0</v>
      </c>
      <c r="G27" s="38">
        <f>'Period One'!J26</f>
        <v>0</v>
      </c>
      <c r="H27" s="38"/>
      <c r="I27" s="40">
        <f t="shared" si="0"/>
        <v>20</v>
      </c>
      <c r="J27" s="41" t="str">
        <f t="shared" si="1"/>
        <v>$4.00</v>
      </c>
      <c r="K27" s="44" t="str">
        <f>IF(OR(G27&gt;19.99,(Table2728[[#This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Table2725[[#This Row],[Essential Occupation ]]</f>
        <v>0</v>
      </c>
      <c r="D28" s="43">
        <f t="shared" si="2"/>
        <v>44053</v>
      </c>
      <c r="E28" s="43">
        <f t="shared" si="2"/>
        <v>44066</v>
      </c>
      <c r="F28" s="53">
        <f>Table2725[[#This Row],[Rate Type]]</f>
        <v>0</v>
      </c>
      <c r="G28" s="38">
        <f>'Period One'!J27</f>
        <v>0</v>
      </c>
      <c r="H28" s="38"/>
      <c r="I28" s="40">
        <f t="shared" si="0"/>
        <v>20</v>
      </c>
      <c r="J28" s="41" t="str">
        <f t="shared" si="1"/>
        <v>$4.00</v>
      </c>
      <c r="K28" s="44" t="str">
        <f>IF(OR(G28&gt;19.99,(Table2728[[#This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Table2725[[#This Row],[Essential Occupation ]]</f>
        <v>0</v>
      </c>
      <c r="D29" s="43">
        <f t="shared" si="2"/>
        <v>44053</v>
      </c>
      <c r="E29" s="43">
        <f t="shared" si="2"/>
        <v>44066</v>
      </c>
      <c r="F29" s="53">
        <f>Table2725[[#This Row],[Rate Type]]</f>
        <v>0</v>
      </c>
      <c r="G29" s="38">
        <f>'Period One'!J28</f>
        <v>0</v>
      </c>
      <c r="H29" s="38"/>
      <c r="I29" s="40">
        <f t="shared" si="0"/>
        <v>20</v>
      </c>
      <c r="J29" s="41" t="str">
        <f t="shared" si="1"/>
        <v>$4.00</v>
      </c>
      <c r="K29" s="44" t="str">
        <f>IF(OR(G29&gt;19.99,(Table2728[[#This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Table2725[[#This Row],[Essential Occupation ]]</f>
        <v>0</v>
      </c>
      <c r="D30" s="43">
        <f t="shared" si="2"/>
        <v>44053</v>
      </c>
      <c r="E30" s="43">
        <f t="shared" si="2"/>
        <v>44066</v>
      </c>
      <c r="F30" s="53">
        <f>Table2725[[#This Row],[Rate Type]]</f>
        <v>0</v>
      </c>
      <c r="G30" s="38">
        <f>'Period One'!J29</f>
        <v>0</v>
      </c>
      <c r="H30" s="38"/>
      <c r="I30" s="40">
        <f t="shared" si="0"/>
        <v>20</v>
      </c>
      <c r="J30" s="41" t="str">
        <f t="shared" si="1"/>
        <v>$4.00</v>
      </c>
      <c r="K30" s="44" t="str">
        <f>IF(OR(G30&gt;19.99,(Table2728[[#This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Table2725[[#This Row],[Essential Occupation ]]</f>
        <v>0</v>
      </c>
      <c r="D31" s="43">
        <f t="shared" si="2"/>
        <v>44053</v>
      </c>
      <c r="E31" s="43">
        <f t="shared" si="2"/>
        <v>44066</v>
      </c>
      <c r="F31" s="53">
        <f>Table2725[[#This Row],[Rate Type]]</f>
        <v>0</v>
      </c>
      <c r="G31" s="38">
        <f>'Period One'!J30</f>
        <v>0</v>
      </c>
      <c r="H31" s="38"/>
      <c r="I31" s="40">
        <f t="shared" si="0"/>
        <v>20</v>
      </c>
      <c r="J31" s="41" t="str">
        <f t="shared" si="1"/>
        <v>$4.00</v>
      </c>
      <c r="K31" s="44" t="str">
        <f>IF(OR(G31&gt;19.99,(Table2728[[#This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Table2725[[#This Row],[Essential Occupation ]]</f>
        <v>0</v>
      </c>
      <c r="D32" s="43">
        <f t="shared" ref="D32:E47" si="3">D31</f>
        <v>44053</v>
      </c>
      <c r="E32" s="43">
        <f t="shared" si="3"/>
        <v>44066</v>
      </c>
      <c r="F32" s="53">
        <f>Table2725[[#This Row],[Rate Type]]</f>
        <v>0</v>
      </c>
      <c r="G32" s="38">
        <f>'Period One'!J31</f>
        <v>0</v>
      </c>
      <c r="H32" s="38"/>
      <c r="I32" s="40">
        <f t="shared" si="0"/>
        <v>20</v>
      </c>
      <c r="J32" s="41" t="str">
        <f t="shared" si="1"/>
        <v>$4.00</v>
      </c>
      <c r="K32" s="44" t="str">
        <f>IF(OR(G32&gt;19.99,(Table2728[[#This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Table2725[[#This Row],[Essential Occupation ]]</f>
        <v>0</v>
      </c>
      <c r="D33" s="43">
        <f t="shared" si="3"/>
        <v>44053</v>
      </c>
      <c r="E33" s="43">
        <f t="shared" si="3"/>
        <v>44066</v>
      </c>
      <c r="F33" s="53">
        <f>Table2725[[#This Row],[Rate Type]]</f>
        <v>0</v>
      </c>
      <c r="G33" s="38">
        <f>'Period One'!J32</f>
        <v>0</v>
      </c>
      <c r="H33" s="38"/>
      <c r="I33" s="40">
        <f t="shared" si="0"/>
        <v>20</v>
      </c>
      <c r="J33" s="41" t="str">
        <f t="shared" si="1"/>
        <v>$4.00</v>
      </c>
      <c r="K33" s="44" t="str">
        <f>IF(OR(G33&gt;19.99,(Table2728[[#This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Table2725[[#This Row],[Essential Occupation ]]</f>
        <v>0</v>
      </c>
      <c r="D34" s="43">
        <f t="shared" si="3"/>
        <v>44053</v>
      </c>
      <c r="E34" s="43">
        <f t="shared" si="3"/>
        <v>44066</v>
      </c>
      <c r="F34" s="53">
        <f>Table2725[[#This Row],[Rate Type]]</f>
        <v>0</v>
      </c>
      <c r="G34" s="38">
        <f>'Period One'!J33</f>
        <v>0</v>
      </c>
      <c r="H34" s="38"/>
      <c r="I34" s="40">
        <f t="shared" si="0"/>
        <v>20</v>
      </c>
      <c r="J34" s="41" t="str">
        <f t="shared" si="1"/>
        <v>$4.00</v>
      </c>
      <c r="K34" s="44" t="str">
        <f>IF(OR(G34&gt;19.99,(Table2728[[#This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Table2725[[#This Row],[Essential Occupation ]]</f>
        <v>0</v>
      </c>
      <c r="D35" s="43">
        <f t="shared" si="3"/>
        <v>44053</v>
      </c>
      <c r="E35" s="43">
        <f t="shared" si="3"/>
        <v>44066</v>
      </c>
      <c r="F35" s="53">
        <f>Table2725[[#This Row],[Rate Type]]</f>
        <v>0</v>
      </c>
      <c r="G35" s="38">
        <f>'Period One'!J34</f>
        <v>0</v>
      </c>
      <c r="H35" s="38"/>
      <c r="I35" s="40">
        <f t="shared" si="0"/>
        <v>20</v>
      </c>
      <c r="J35" s="41" t="str">
        <f t="shared" si="1"/>
        <v>$4.00</v>
      </c>
      <c r="K35" s="44" t="str">
        <f>IF(OR(G35&gt;19.99,(Table2728[[#This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Table2725[[#This Row],[Essential Occupation ]]</f>
        <v>0</v>
      </c>
      <c r="D36" s="43">
        <f t="shared" si="3"/>
        <v>44053</v>
      </c>
      <c r="E36" s="43">
        <f t="shared" si="3"/>
        <v>44066</v>
      </c>
      <c r="F36" s="53">
        <f>Table2725[[#This Row],[Rate Type]]</f>
        <v>0</v>
      </c>
      <c r="G36" s="38">
        <f>'Period One'!J35</f>
        <v>0</v>
      </c>
      <c r="H36" s="38"/>
      <c r="I36" s="40">
        <f t="shared" si="0"/>
        <v>20</v>
      </c>
      <c r="J36" s="41" t="str">
        <f t="shared" si="1"/>
        <v>$4.00</v>
      </c>
      <c r="K36" s="44" t="str">
        <f>IF(OR(G36&gt;19.99,(Table2728[[#This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Table2725[[#This Row],[Essential Occupation ]]</f>
        <v>0</v>
      </c>
      <c r="D37" s="43">
        <f t="shared" si="3"/>
        <v>44053</v>
      </c>
      <c r="E37" s="43">
        <f t="shared" si="3"/>
        <v>44066</v>
      </c>
      <c r="F37" s="53">
        <f>Table2725[[#This Row],[Rate Type]]</f>
        <v>0</v>
      </c>
      <c r="G37" s="38">
        <f>'Period One'!J36</f>
        <v>0</v>
      </c>
      <c r="H37" s="38"/>
      <c r="I37" s="40">
        <f t="shared" si="0"/>
        <v>20</v>
      </c>
      <c r="J37" s="41" t="str">
        <f t="shared" si="1"/>
        <v>$4.00</v>
      </c>
      <c r="K37" s="44" t="str">
        <f>IF(OR(G37&gt;19.99,(Table2728[[#This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Table2725[[#This Row],[Essential Occupation ]]</f>
        <v>0</v>
      </c>
      <c r="D38" s="43">
        <f t="shared" si="3"/>
        <v>44053</v>
      </c>
      <c r="E38" s="43">
        <f t="shared" si="3"/>
        <v>44066</v>
      </c>
      <c r="F38" s="53">
        <f>Table2725[[#This Row],[Rate Type]]</f>
        <v>0</v>
      </c>
      <c r="G38" s="38">
        <f>'Period One'!J37</f>
        <v>0</v>
      </c>
      <c r="H38" s="38"/>
      <c r="I38" s="40">
        <f t="shared" si="0"/>
        <v>20</v>
      </c>
      <c r="J38" s="41" t="str">
        <f t="shared" si="1"/>
        <v>$4.00</v>
      </c>
      <c r="K38" s="44" t="str">
        <f>IF(OR(G38&gt;19.99,(Table2728[[#This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Table2725[[#This Row],[Essential Occupation ]]</f>
        <v>0</v>
      </c>
      <c r="D39" s="43">
        <f t="shared" si="3"/>
        <v>44053</v>
      </c>
      <c r="E39" s="43">
        <f t="shared" si="3"/>
        <v>44066</v>
      </c>
      <c r="F39" s="53">
        <f>Table2725[[#This Row],[Rate Type]]</f>
        <v>0</v>
      </c>
      <c r="G39" s="38">
        <f>'Period One'!J38</f>
        <v>0</v>
      </c>
      <c r="H39" s="38"/>
      <c r="I39" s="40">
        <f t="shared" si="0"/>
        <v>20</v>
      </c>
      <c r="J39" s="41" t="str">
        <f t="shared" si="1"/>
        <v>$4.00</v>
      </c>
      <c r="K39" s="44" t="str">
        <f>IF(OR(G39&gt;19.99,(Table2728[[#This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Table2725[[#This Row],[Essential Occupation ]]</f>
        <v>0</v>
      </c>
      <c r="D40" s="43">
        <f t="shared" si="3"/>
        <v>44053</v>
      </c>
      <c r="E40" s="43">
        <f t="shared" si="3"/>
        <v>44066</v>
      </c>
      <c r="F40" s="53">
        <f>Table2725[[#This Row],[Rate Type]]</f>
        <v>0</v>
      </c>
      <c r="G40" s="38">
        <f>'Period One'!J39</f>
        <v>0</v>
      </c>
      <c r="H40" s="38"/>
      <c r="I40" s="40">
        <f t="shared" si="0"/>
        <v>20</v>
      </c>
      <c r="J40" s="41" t="str">
        <f t="shared" si="1"/>
        <v>$4.00</v>
      </c>
      <c r="K40" s="44" t="str">
        <f>IF(OR(G40&gt;19.99,(Table2728[[#This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Table2725[[#This Row],[Essential Occupation ]]</f>
        <v>0</v>
      </c>
      <c r="D41" s="43">
        <f t="shared" si="3"/>
        <v>44053</v>
      </c>
      <c r="E41" s="43">
        <f t="shared" si="3"/>
        <v>44066</v>
      </c>
      <c r="F41" s="53">
        <f>Table2725[[#This Row],[Rate Type]]</f>
        <v>0</v>
      </c>
      <c r="G41" s="38">
        <f>'Period One'!J40</f>
        <v>0</v>
      </c>
      <c r="H41" s="38"/>
      <c r="I41" s="40">
        <f t="shared" si="0"/>
        <v>20</v>
      </c>
      <c r="J41" s="41" t="str">
        <f t="shared" si="1"/>
        <v>$4.00</v>
      </c>
      <c r="K41" s="44" t="str">
        <f>IF(OR(G41&gt;19.99,(Table2728[[#This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Table2725[[#This Row],[Essential Occupation ]]</f>
        <v>0</v>
      </c>
      <c r="D42" s="43">
        <f t="shared" si="3"/>
        <v>44053</v>
      </c>
      <c r="E42" s="43">
        <f t="shared" si="3"/>
        <v>44066</v>
      </c>
      <c r="F42" s="53">
        <f>Table2725[[#This Row],[Rate Type]]</f>
        <v>0</v>
      </c>
      <c r="G42" s="38">
        <f>'Period One'!J41</f>
        <v>0</v>
      </c>
      <c r="H42" s="38"/>
      <c r="I42" s="40">
        <f t="shared" si="0"/>
        <v>20</v>
      </c>
      <c r="J42" s="41" t="str">
        <f t="shared" si="1"/>
        <v>$4.00</v>
      </c>
      <c r="K42" s="44" t="str">
        <f>IF(OR(G42&gt;19.99,(Table2728[[#This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Table2725[[#This Row],[Essential Occupation ]]</f>
        <v>0</v>
      </c>
      <c r="D43" s="43">
        <f t="shared" si="3"/>
        <v>44053</v>
      </c>
      <c r="E43" s="43">
        <f t="shared" si="3"/>
        <v>44066</v>
      </c>
      <c r="F43" s="53">
        <f>Table2725[[#This Row],[Rate Type]]</f>
        <v>0</v>
      </c>
      <c r="G43" s="38">
        <f>'Period One'!J42</f>
        <v>0</v>
      </c>
      <c r="H43" s="38"/>
      <c r="I43" s="40">
        <f t="shared" si="0"/>
        <v>20</v>
      </c>
      <c r="J43" s="41" t="str">
        <f t="shared" si="1"/>
        <v>$4.00</v>
      </c>
      <c r="K43" s="44" t="str">
        <f>IF(OR(G43&gt;19.99,(Table2728[[#This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Table2725[[#This Row],[Essential Occupation ]]</f>
        <v>0</v>
      </c>
      <c r="D44" s="43">
        <f t="shared" si="3"/>
        <v>44053</v>
      </c>
      <c r="E44" s="43">
        <f t="shared" si="3"/>
        <v>44066</v>
      </c>
      <c r="F44" s="53">
        <f>Table2725[[#This Row],[Rate Type]]</f>
        <v>0</v>
      </c>
      <c r="G44" s="38">
        <f>'Period One'!J43</f>
        <v>0</v>
      </c>
      <c r="H44" s="38"/>
      <c r="I44" s="40">
        <f t="shared" si="0"/>
        <v>20</v>
      </c>
      <c r="J44" s="41" t="str">
        <f t="shared" si="1"/>
        <v>$4.00</v>
      </c>
      <c r="K44" s="44" t="str">
        <f>IF(OR(G44&gt;19.99,(Table2728[[#This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Table2725[[#This Row],[Essential Occupation ]]</f>
        <v>0</v>
      </c>
      <c r="D45" s="43">
        <f t="shared" si="3"/>
        <v>44053</v>
      </c>
      <c r="E45" s="43">
        <f t="shared" si="3"/>
        <v>44066</v>
      </c>
      <c r="F45" s="53">
        <f>Table2725[[#This Row],[Rate Type]]</f>
        <v>0</v>
      </c>
      <c r="G45" s="38">
        <f>'Period One'!J44</f>
        <v>0</v>
      </c>
      <c r="H45" s="38"/>
      <c r="I45" s="40">
        <f t="shared" si="0"/>
        <v>20</v>
      </c>
      <c r="J45" s="41" t="str">
        <f t="shared" si="1"/>
        <v>$4.00</v>
      </c>
      <c r="K45" s="44" t="str">
        <f>IF(OR(G45&gt;19.99,(Table2728[[#This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Table2725[[#This Row],[Essential Occupation ]]</f>
        <v>0</v>
      </c>
      <c r="D46" s="43">
        <f t="shared" si="3"/>
        <v>44053</v>
      </c>
      <c r="E46" s="43">
        <f t="shared" si="3"/>
        <v>44066</v>
      </c>
      <c r="F46" s="53">
        <f>Table2725[[#This Row],[Rate Type]]</f>
        <v>0</v>
      </c>
      <c r="G46" s="38">
        <f>'Period One'!J45</f>
        <v>0</v>
      </c>
      <c r="H46" s="38"/>
      <c r="I46" s="40">
        <f t="shared" si="0"/>
        <v>20</v>
      </c>
      <c r="J46" s="41" t="str">
        <f t="shared" si="1"/>
        <v>$4.00</v>
      </c>
      <c r="K46" s="44" t="str">
        <f>IF(OR(G46&gt;19.99,(Table2728[[#This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Table2725[[#This Row],[Essential Occupation ]]</f>
        <v>0</v>
      </c>
      <c r="D47" s="43">
        <f t="shared" si="3"/>
        <v>44053</v>
      </c>
      <c r="E47" s="43">
        <f t="shared" si="3"/>
        <v>44066</v>
      </c>
      <c r="F47" s="53">
        <f>Table2725[[#This Row],[Rate Type]]</f>
        <v>0</v>
      </c>
      <c r="G47" s="38">
        <f>'Period One'!J46</f>
        <v>0</v>
      </c>
      <c r="H47" s="38"/>
      <c r="I47" s="40">
        <f t="shared" si="0"/>
        <v>20</v>
      </c>
      <c r="J47" s="41" t="str">
        <f t="shared" si="1"/>
        <v>$4.00</v>
      </c>
      <c r="K47" s="44" t="str">
        <f>IF(OR(G47&gt;19.99,(Table2728[[#This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Table2725[[#This Row],[Essential Occupation ]]</f>
        <v>0</v>
      </c>
      <c r="D48" s="43">
        <f t="shared" ref="D48:E63" si="4">D47</f>
        <v>44053</v>
      </c>
      <c r="E48" s="43">
        <f t="shared" si="4"/>
        <v>44066</v>
      </c>
      <c r="F48" s="53">
        <f>Table2725[[#This Row],[Rate Type]]</f>
        <v>0</v>
      </c>
      <c r="G48" s="38">
        <f>'Period One'!J47</f>
        <v>0</v>
      </c>
      <c r="H48" s="38"/>
      <c r="I48" s="40">
        <f t="shared" si="0"/>
        <v>20</v>
      </c>
      <c r="J48" s="41" t="str">
        <f t="shared" si="1"/>
        <v>$4.00</v>
      </c>
      <c r="K48" s="44" t="str">
        <f>IF(OR(G48&gt;19.99,(Table2728[[#This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Table2725[[#This Row],[Essential Occupation ]]</f>
        <v>0</v>
      </c>
      <c r="D49" s="43">
        <f t="shared" si="4"/>
        <v>44053</v>
      </c>
      <c r="E49" s="43">
        <f t="shared" si="4"/>
        <v>44066</v>
      </c>
      <c r="F49" s="53">
        <f>Table2725[[#This Row],[Rate Type]]</f>
        <v>0</v>
      </c>
      <c r="G49" s="38">
        <f>'Period One'!J48</f>
        <v>0</v>
      </c>
      <c r="H49" s="38"/>
      <c r="I49" s="40">
        <f t="shared" si="0"/>
        <v>20</v>
      </c>
      <c r="J49" s="41" t="str">
        <f t="shared" si="1"/>
        <v>$4.00</v>
      </c>
      <c r="K49" s="44" t="str">
        <f>IF(OR(G49&gt;19.99,(Table2728[[#This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Table2725[[#This Row],[Essential Occupation ]]</f>
        <v>0</v>
      </c>
      <c r="D50" s="43">
        <f t="shared" si="4"/>
        <v>44053</v>
      </c>
      <c r="E50" s="43">
        <f t="shared" si="4"/>
        <v>44066</v>
      </c>
      <c r="F50" s="53">
        <f>Table2725[[#This Row],[Rate Type]]</f>
        <v>0</v>
      </c>
      <c r="G50" s="38">
        <f>'Period One'!J49</f>
        <v>0</v>
      </c>
      <c r="H50" s="38"/>
      <c r="I50" s="40">
        <f t="shared" si="0"/>
        <v>20</v>
      </c>
      <c r="J50" s="41" t="str">
        <f t="shared" si="1"/>
        <v>$4.00</v>
      </c>
      <c r="K50" s="44" t="str">
        <f>IF(OR(G50&gt;19.99,(Table2728[[#This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Table2725[[#This Row],[Essential Occupation ]]</f>
        <v>0</v>
      </c>
      <c r="D51" s="43">
        <f t="shared" si="4"/>
        <v>44053</v>
      </c>
      <c r="E51" s="43">
        <f t="shared" si="4"/>
        <v>44066</v>
      </c>
      <c r="F51" s="53">
        <f>Table2725[[#This Row],[Rate Type]]</f>
        <v>0</v>
      </c>
      <c r="G51" s="38">
        <f>'Period One'!J50</f>
        <v>0</v>
      </c>
      <c r="H51" s="38"/>
      <c r="I51" s="40">
        <f t="shared" si="0"/>
        <v>20</v>
      </c>
      <c r="J51" s="41" t="str">
        <f t="shared" si="1"/>
        <v>$4.00</v>
      </c>
      <c r="K51" s="44" t="str">
        <f>IF(OR(G51&gt;19.99,(Table2728[[#This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Table2725[[#This Row],[Essential Occupation ]]</f>
        <v>0</v>
      </c>
      <c r="D52" s="43">
        <f t="shared" si="4"/>
        <v>44053</v>
      </c>
      <c r="E52" s="43">
        <f t="shared" si="4"/>
        <v>44066</v>
      </c>
      <c r="F52" s="53">
        <f>Table2725[[#This Row],[Rate Type]]</f>
        <v>0</v>
      </c>
      <c r="G52" s="38">
        <f>'Period One'!J51</f>
        <v>0</v>
      </c>
      <c r="H52" s="38"/>
      <c r="I52" s="40">
        <f t="shared" si="0"/>
        <v>20</v>
      </c>
      <c r="J52" s="41" t="str">
        <f t="shared" si="1"/>
        <v>$4.00</v>
      </c>
      <c r="K52" s="44" t="str">
        <f>IF(OR(G52&gt;19.99,(Table2728[[#This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Table2725[[#This Row],[Essential Occupation ]]</f>
        <v>0</v>
      </c>
      <c r="D53" s="43">
        <f t="shared" si="4"/>
        <v>44053</v>
      </c>
      <c r="E53" s="43">
        <f t="shared" si="4"/>
        <v>44066</v>
      </c>
      <c r="F53" s="53">
        <f>Table2725[[#This Row],[Rate Type]]</f>
        <v>0</v>
      </c>
      <c r="G53" s="38">
        <f>'Period One'!J52</f>
        <v>0</v>
      </c>
      <c r="H53" s="38"/>
      <c r="I53" s="40">
        <f t="shared" si="0"/>
        <v>20</v>
      </c>
      <c r="J53" s="41" t="str">
        <f t="shared" si="1"/>
        <v>$4.00</v>
      </c>
      <c r="K53" s="44" t="str">
        <f>IF(OR(G53&gt;19.99,(Table2728[[#This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Table2725[[#This Row],[Essential Occupation ]]</f>
        <v>0</v>
      </c>
      <c r="D54" s="43">
        <f t="shared" si="4"/>
        <v>44053</v>
      </c>
      <c r="E54" s="43">
        <f t="shared" si="4"/>
        <v>44066</v>
      </c>
      <c r="F54" s="53">
        <f>Table2725[[#This Row],[Rate Type]]</f>
        <v>0</v>
      </c>
      <c r="G54" s="38">
        <f>'Period One'!J53</f>
        <v>0</v>
      </c>
      <c r="H54" s="38"/>
      <c r="I54" s="40">
        <f t="shared" si="0"/>
        <v>20</v>
      </c>
      <c r="J54" s="41" t="str">
        <f t="shared" si="1"/>
        <v>$4.00</v>
      </c>
      <c r="K54" s="44" t="str">
        <f>IF(OR(G54&gt;19.99,(Table2728[[#This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Table2725[[#This Row],[Essential Occupation ]]</f>
        <v>0</v>
      </c>
      <c r="D55" s="43">
        <f t="shared" si="4"/>
        <v>44053</v>
      </c>
      <c r="E55" s="43">
        <f t="shared" si="4"/>
        <v>44066</v>
      </c>
      <c r="F55" s="53">
        <f>Table2725[[#This Row],[Rate Type]]</f>
        <v>0</v>
      </c>
      <c r="G55" s="38">
        <f>'Period One'!J54</f>
        <v>0</v>
      </c>
      <c r="H55" s="38"/>
      <c r="I55" s="40">
        <f t="shared" si="0"/>
        <v>20</v>
      </c>
      <c r="J55" s="41" t="str">
        <f t="shared" si="1"/>
        <v>$4.00</v>
      </c>
      <c r="K55" s="44" t="str">
        <f>IF(OR(G55&gt;19.99,(Table2728[[#This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Table2725[[#This Row],[Essential Occupation ]]</f>
        <v>0</v>
      </c>
      <c r="D56" s="43">
        <f t="shared" si="4"/>
        <v>44053</v>
      </c>
      <c r="E56" s="43">
        <f t="shared" si="4"/>
        <v>44066</v>
      </c>
      <c r="F56" s="53">
        <f>Table2725[[#This Row],[Rate Type]]</f>
        <v>0</v>
      </c>
      <c r="G56" s="38">
        <f>'Period One'!J55</f>
        <v>0</v>
      </c>
      <c r="H56" s="38"/>
      <c r="I56" s="40">
        <f t="shared" si="0"/>
        <v>20</v>
      </c>
      <c r="J56" s="41" t="str">
        <f t="shared" si="1"/>
        <v>$4.00</v>
      </c>
      <c r="K56" s="44" t="str">
        <f>IF(OR(G56&gt;19.99,(Table2728[[#This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Table2725[[#This Row],[Essential Occupation ]]</f>
        <v>0</v>
      </c>
      <c r="D57" s="43">
        <f t="shared" si="4"/>
        <v>44053</v>
      </c>
      <c r="E57" s="43">
        <f t="shared" si="4"/>
        <v>44066</v>
      </c>
      <c r="F57" s="53">
        <f>Table2725[[#This Row],[Rate Type]]</f>
        <v>0</v>
      </c>
      <c r="G57" s="38">
        <f>'Period One'!J56</f>
        <v>0</v>
      </c>
      <c r="H57" s="38"/>
      <c r="I57" s="40">
        <f t="shared" si="0"/>
        <v>20</v>
      </c>
      <c r="J57" s="41" t="str">
        <f t="shared" si="1"/>
        <v>$4.00</v>
      </c>
      <c r="K57" s="44" t="str">
        <f>IF(OR(G57&gt;19.99,(Table2728[[#This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Table2725[[#This Row],[Essential Occupation ]]</f>
        <v>0</v>
      </c>
      <c r="D58" s="43">
        <f t="shared" si="4"/>
        <v>44053</v>
      </c>
      <c r="E58" s="43">
        <f t="shared" si="4"/>
        <v>44066</v>
      </c>
      <c r="F58" s="53">
        <f>Table2725[[#This Row],[Rate Type]]</f>
        <v>0</v>
      </c>
      <c r="G58" s="38">
        <f>'Period One'!J57</f>
        <v>0</v>
      </c>
      <c r="H58" s="38"/>
      <c r="I58" s="40">
        <f t="shared" si="0"/>
        <v>20</v>
      </c>
      <c r="J58" s="41" t="str">
        <f t="shared" si="1"/>
        <v>$4.00</v>
      </c>
      <c r="K58" s="44" t="str">
        <f>IF(OR(G58&gt;19.99,(Table2728[[#This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Table2725[[#This Row],[Essential Occupation ]]</f>
        <v>0</v>
      </c>
      <c r="D59" s="43">
        <f t="shared" si="4"/>
        <v>44053</v>
      </c>
      <c r="E59" s="43">
        <f t="shared" si="4"/>
        <v>44066</v>
      </c>
      <c r="F59" s="53">
        <f>Table2725[[#This Row],[Rate Type]]</f>
        <v>0</v>
      </c>
      <c r="G59" s="38">
        <f>'Period One'!J58</f>
        <v>0</v>
      </c>
      <c r="H59" s="38"/>
      <c r="I59" s="40">
        <f t="shared" si="0"/>
        <v>20</v>
      </c>
      <c r="J59" s="41" t="str">
        <f t="shared" si="1"/>
        <v>$4.00</v>
      </c>
      <c r="K59" s="44" t="str">
        <f>IF(OR(G59&gt;19.99,(Table2728[[#This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Table2725[[#This Row],[Essential Occupation ]]</f>
        <v>0</v>
      </c>
      <c r="D60" s="43">
        <f t="shared" si="4"/>
        <v>44053</v>
      </c>
      <c r="E60" s="43">
        <f t="shared" si="4"/>
        <v>44066</v>
      </c>
      <c r="F60" s="53">
        <f>Table2725[[#This Row],[Rate Type]]</f>
        <v>0</v>
      </c>
      <c r="G60" s="38">
        <f>'Period One'!J59</f>
        <v>0</v>
      </c>
      <c r="H60" s="38"/>
      <c r="I60" s="40">
        <f t="shared" si="0"/>
        <v>20</v>
      </c>
      <c r="J60" s="41" t="str">
        <f t="shared" si="1"/>
        <v>$4.00</v>
      </c>
      <c r="K60" s="44" t="str">
        <f>IF(OR(G60&gt;19.99,(Table2728[[#This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Table2725[[#This Row],[Essential Occupation ]]</f>
        <v>0</v>
      </c>
      <c r="D61" s="43">
        <f t="shared" si="4"/>
        <v>44053</v>
      </c>
      <c r="E61" s="43">
        <f t="shared" si="4"/>
        <v>44066</v>
      </c>
      <c r="F61" s="53">
        <f>Table2725[[#This Row],[Rate Type]]</f>
        <v>0</v>
      </c>
      <c r="G61" s="38">
        <f>'Period One'!J60</f>
        <v>0</v>
      </c>
      <c r="H61" s="38"/>
      <c r="I61" s="40">
        <f t="shared" si="0"/>
        <v>20</v>
      </c>
      <c r="J61" s="41" t="str">
        <f t="shared" si="1"/>
        <v>$4.00</v>
      </c>
      <c r="K61" s="44" t="str">
        <f>IF(OR(G61&gt;19.99,(Table2728[[#This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Table2725[[#This Row],[Essential Occupation ]]</f>
        <v>0</v>
      </c>
      <c r="D62" s="43">
        <f t="shared" si="4"/>
        <v>44053</v>
      </c>
      <c r="E62" s="43">
        <f t="shared" si="4"/>
        <v>44066</v>
      </c>
      <c r="F62" s="53">
        <f>Table2725[[#This Row],[Rate Type]]</f>
        <v>0</v>
      </c>
      <c r="G62" s="38">
        <f>'Period One'!J61</f>
        <v>0</v>
      </c>
      <c r="H62" s="38"/>
      <c r="I62" s="40">
        <f t="shared" si="0"/>
        <v>20</v>
      </c>
      <c r="J62" s="41" t="str">
        <f t="shared" si="1"/>
        <v>$4.00</v>
      </c>
      <c r="K62" s="44" t="str">
        <f>IF(OR(G62&gt;19.99,(Table2728[[#This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Table2725[[#This Row],[Essential Occupation ]]</f>
        <v>0</v>
      </c>
      <c r="D63" s="43">
        <f t="shared" si="4"/>
        <v>44053</v>
      </c>
      <c r="E63" s="43">
        <f t="shared" si="4"/>
        <v>44066</v>
      </c>
      <c r="F63" s="53">
        <f>Table2725[[#This Row],[Rate Type]]</f>
        <v>0</v>
      </c>
      <c r="G63" s="38">
        <f>'Period One'!J62</f>
        <v>0</v>
      </c>
      <c r="H63" s="38"/>
      <c r="I63" s="40">
        <f t="shared" si="0"/>
        <v>20</v>
      </c>
      <c r="J63" s="41" t="str">
        <f t="shared" si="1"/>
        <v>$4.00</v>
      </c>
      <c r="K63" s="44" t="str">
        <f>IF(OR(G63&gt;19.99,(Table2728[[#This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Table2725[[#This Row],[Essential Occupation ]]</f>
        <v>0</v>
      </c>
      <c r="D64" s="43">
        <f t="shared" ref="D64:E79" si="5">D63</f>
        <v>44053</v>
      </c>
      <c r="E64" s="43">
        <f t="shared" si="5"/>
        <v>44066</v>
      </c>
      <c r="F64" s="53">
        <f>Table2725[[#This Row],[Rate Type]]</f>
        <v>0</v>
      </c>
      <c r="G64" s="38">
        <f>'Period One'!J63</f>
        <v>0</v>
      </c>
      <c r="H64" s="38"/>
      <c r="I64" s="40">
        <f t="shared" si="0"/>
        <v>20</v>
      </c>
      <c r="J64" s="41" t="str">
        <f t="shared" si="1"/>
        <v>$4.00</v>
      </c>
      <c r="K64" s="44" t="str">
        <f>IF(OR(G64&gt;19.99,(Table2728[[#This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Table2725[[#This Row],[Essential Occupation ]]</f>
        <v>0</v>
      </c>
      <c r="D65" s="43">
        <f t="shared" si="5"/>
        <v>44053</v>
      </c>
      <c r="E65" s="43">
        <f t="shared" si="5"/>
        <v>44066</v>
      </c>
      <c r="F65" s="53">
        <f>Table2725[[#This Row],[Rate Type]]</f>
        <v>0</v>
      </c>
      <c r="G65" s="38">
        <f>'Period One'!J64</f>
        <v>0</v>
      </c>
      <c r="H65" s="38"/>
      <c r="I65" s="40">
        <f t="shared" si="0"/>
        <v>20</v>
      </c>
      <c r="J65" s="41" t="str">
        <f t="shared" si="1"/>
        <v>$4.00</v>
      </c>
      <c r="K65" s="44" t="str">
        <f>IF(OR(G65&gt;19.99,(Table2728[[#This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Table2725[[#This Row],[Essential Occupation ]]</f>
        <v>0</v>
      </c>
      <c r="D66" s="43">
        <f t="shared" si="5"/>
        <v>44053</v>
      </c>
      <c r="E66" s="43">
        <f t="shared" si="5"/>
        <v>44066</v>
      </c>
      <c r="F66" s="53">
        <f>Table2725[[#This Row],[Rate Type]]</f>
        <v>0</v>
      </c>
      <c r="G66" s="38">
        <f>'Period One'!J65</f>
        <v>0</v>
      </c>
      <c r="H66" s="38"/>
      <c r="I66" s="40">
        <f t="shared" si="0"/>
        <v>20</v>
      </c>
      <c r="J66" s="41" t="str">
        <f t="shared" si="1"/>
        <v>$4.00</v>
      </c>
      <c r="K66" s="44" t="str">
        <f>IF(OR(G66&gt;19.99,(Table2728[[#This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Table2725[[#This Row],[Essential Occupation ]]</f>
        <v>0</v>
      </c>
      <c r="D67" s="43">
        <f t="shared" si="5"/>
        <v>44053</v>
      </c>
      <c r="E67" s="43">
        <f t="shared" si="5"/>
        <v>44066</v>
      </c>
      <c r="F67" s="53">
        <f>Table2725[[#This Row],[Rate Type]]</f>
        <v>0</v>
      </c>
      <c r="G67" s="38">
        <f>'Period One'!J66</f>
        <v>0</v>
      </c>
      <c r="H67" s="38"/>
      <c r="I67" s="40">
        <f t="shared" si="0"/>
        <v>20</v>
      </c>
      <c r="J67" s="41" t="str">
        <f t="shared" si="1"/>
        <v>$4.00</v>
      </c>
      <c r="K67" s="44" t="str">
        <f>IF(OR(G67&gt;19.99,(Table2728[[#This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Table2725[[#This Row],[Essential Occupation ]]</f>
        <v>0</v>
      </c>
      <c r="D68" s="43">
        <f t="shared" si="5"/>
        <v>44053</v>
      </c>
      <c r="E68" s="43">
        <f t="shared" si="5"/>
        <v>44066</v>
      </c>
      <c r="F68" s="53">
        <f>Table2725[[#This Row],[Rate Type]]</f>
        <v>0</v>
      </c>
      <c r="G68" s="38">
        <f>'Period One'!J67</f>
        <v>0</v>
      </c>
      <c r="H68" s="38"/>
      <c r="I68" s="40">
        <f t="shared" si="0"/>
        <v>20</v>
      </c>
      <c r="J68" s="41" t="str">
        <f t="shared" si="1"/>
        <v>$4.00</v>
      </c>
      <c r="K68" s="44" t="str">
        <f>IF(OR(G68&gt;19.99,(Table2728[[#This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Table2725[[#This Row],[Essential Occupation ]]</f>
        <v>0</v>
      </c>
      <c r="D69" s="43">
        <f t="shared" si="5"/>
        <v>44053</v>
      </c>
      <c r="E69" s="43">
        <f t="shared" si="5"/>
        <v>44066</v>
      </c>
      <c r="F69" s="53">
        <f>Table2725[[#This Row],[Rate Type]]</f>
        <v>0</v>
      </c>
      <c r="G69" s="38">
        <f>'Period One'!J68</f>
        <v>0</v>
      </c>
      <c r="H69" s="38"/>
      <c r="I69" s="40">
        <f t="shared" si="0"/>
        <v>20</v>
      </c>
      <c r="J69" s="41" t="str">
        <f t="shared" si="1"/>
        <v>$4.00</v>
      </c>
      <c r="K69" s="44" t="str">
        <f>IF(OR(G69&gt;19.99,(Table2728[[#This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Table2725[[#This Row],[Essential Occupation ]]</f>
        <v>0</v>
      </c>
      <c r="D70" s="43">
        <f t="shared" si="5"/>
        <v>44053</v>
      </c>
      <c r="E70" s="43">
        <f t="shared" si="5"/>
        <v>44066</v>
      </c>
      <c r="F70" s="53">
        <f>Table2725[[#This Row],[Rate Type]]</f>
        <v>0</v>
      </c>
      <c r="G70" s="38">
        <f>'Period One'!J69</f>
        <v>0</v>
      </c>
      <c r="H70" s="38"/>
      <c r="I70" s="40">
        <f t="shared" si="0"/>
        <v>20</v>
      </c>
      <c r="J70" s="41" t="str">
        <f t="shared" si="1"/>
        <v>$4.00</v>
      </c>
      <c r="K70" s="44" t="str">
        <f>IF(OR(G70&gt;19.99,(Table2728[[#This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Table2725[[#This Row],[Essential Occupation ]]</f>
        <v>0</v>
      </c>
      <c r="D71" s="43">
        <f t="shared" si="5"/>
        <v>44053</v>
      </c>
      <c r="E71" s="43">
        <f t="shared" si="5"/>
        <v>44066</v>
      </c>
      <c r="F71" s="53">
        <f>Table2725[[#This Row],[Rate Type]]</f>
        <v>0</v>
      </c>
      <c r="G71" s="38">
        <f>'Period One'!J70</f>
        <v>0</v>
      </c>
      <c r="H71" s="38"/>
      <c r="I71" s="40">
        <f t="shared" si="0"/>
        <v>20</v>
      </c>
      <c r="J71" s="41" t="str">
        <f t="shared" si="1"/>
        <v>$4.00</v>
      </c>
      <c r="K71" s="44" t="str">
        <f>IF(OR(G71&gt;19.99,(Table2728[[#This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Table2725[[#This Row],[Essential Occupation ]]</f>
        <v>0</v>
      </c>
      <c r="D72" s="43">
        <f t="shared" si="5"/>
        <v>44053</v>
      </c>
      <c r="E72" s="43">
        <f t="shared" si="5"/>
        <v>44066</v>
      </c>
      <c r="F72" s="53">
        <f>Table2725[[#This Row],[Rate Type]]</f>
        <v>0</v>
      </c>
      <c r="G72" s="38">
        <f>'Period One'!J71</f>
        <v>0</v>
      </c>
      <c r="H72" s="38"/>
      <c r="I72" s="40">
        <f t="shared" si="0"/>
        <v>20</v>
      </c>
      <c r="J72" s="41" t="str">
        <f t="shared" si="1"/>
        <v>$4.00</v>
      </c>
      <c r="K72" s="44" t="str">
        <f>IF(OR(G72&gt;19.99,(Table2728[[#This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Table2725[[#This Row],[Essential Occupation ]]</f>
        <v>0</v>
      </c>
      <c r="D73" s="43">
        <f t="shared" si="5"/>
        <v>44053</v>
      </c>
      <c r="E73" s="43">
        <f t="shared" si="5"/>
        <v>44066</v>
      </c>
      <c r="F73" s="53">
        <f>Table2725[[#This Row],[Rate Type]]</f>
        <v>0</v>
      </c>
      <c r="G73" s="38">
        <f>'Period One'!J72</f>
        <v>0</v>
      </c>
      <c r="H73" s="38"/>
      <c r="I73" s="40">
        <f t="shared" si="0"/>
        <v>20</v>
      </c>
      <c r="J73" s="41" t="str">
        <f t="shared" si="1"/>
        <v>$4.00</v>
      </c>
      <c r="K73" s="44" t="str">
        <f>IF(OR(G73&gt;19.99,(Table2728[[#This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Table2725[[#This Row],[Essential Occupation ]]</f>
        <v>0</v>
      </c>
      <c r="D74" s="43">
        <f t="shared" si="5"/>
        <v>44053</v>
      </c>
      <c r="E74" s="43">
        <f t="shared" si="5"/>
        <v>44066</v>
      </c>
      <c r="F74" s="53">
        <f>Table2725[[#This Row],[Rate Type]]</f>
        <v>0</v>
      </c>
      <c r="G74" s="38">
        <f>'Period One'!J73</f>
        <v>0</v>
      </c>
      <c r="H74" s="38"/>
      <c r="I74" s="40">
        <f t="shared" si="0"/>
        <v>20</v>
      </c>
      <c r="J74" s="41" t="str">
        <f t="shared" si="1"/>
        <v>$4.00</v>
      </c>
      <c r="K74" s="44" t="str">
        <f>IF(OR(G74&gt;19.99,(Table2728[[#This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Table2725[[#This Row],[Essential Occupation ]]</f>
        <v>0</v>
      </c>
      <c r="D75" s="43">
        <f t="shared" si="5"/>
        <v>44053</v>
      </c>
      <c r="E75" s="43">
        <f t="shared" si="5"/>
        <v>44066</v>
      </c>
      <c r="F75" s="53">
        <f>Table2725[[#This Row],[Rate Type]]</f>
        <v>0</v>
      </c>
      <c r="G75" s="38">
        <f>'Period One'!J74</f>
        <v>0</v>
      </c>
      <c r="H75" s="38"/>
      <c r="I75" s="40">
        <f t="shared" si="0"/>
        <v>20</v>
      </c>
      <c r="J75" s="41" t="str">
        <f t="shared" si="1"/>
        <v>$4.00</v>
      </c>
      <c r="K75" s="44" t="str">
        <f>IF(OR(G75&gt;19.99,(Table2728[[#This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Table2725[[#This Row],[Essential Occupation ]]</f>
        <v>0</v>
      </c>
      <c r="D76" s="43">
        <f t="shared" si="5"/>
        <v>44053</v>
      </c>
      <c r="E76" s="43">
        <f t="shared" si="5"/>
        <v>44066</v>
      </c>
      <c r="F76" s="53">
        <f>Table2725[[#This Row],[Rate Type]]</f>
        <v>0</v>
      </c>
      <c r="G76" s="38">
        <f>'Period One'!J75</f>
        <v>0</v>
      </c>
      <c r="H76" s="38"/>
      <c r="I76" s="40">
        <f t="shared" si="0"/>
        <v>20</v>
      </c>
      <c r="J76" s="41" t="str">
        <f t="shared" si="1"/>
        <v>$4.00</v>
      </c>
      <c r="K76" s="44" t="str">
        <f>IF(OR(G76&gt;19.99,(Table2728[[#This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Table2725[[#This Row],[Essential Occupation ]]</f>
        <v>0</v>
      </c>
      <c r="D77" s="43">
        <f t="shared" si="5"/>
        <v>44053</v>
      </c>
      <c r="E77" s="43">
        <f t="shared" si="5"/>
        <v>44066</v>
      </c>
      <c r="F77" s="53">
        <f>Table2725[[#This Row],[Rate Type]]</f>
        <v>0</v>
      </c>
      <c r="G77" s="38">
        <f>'Period One'!J76</f>
        <v>0</v>
      </c>
      <c r="H77" s="38"/>
      <c r="I77" s="40">
        <f t="shared" si="0"/>
        <v>20</v>
      </c>
      <c r="J77" s="41" t="str">
        <f t="shared" si="1"/>
        <v>$4.00</v>
      </c>
      <c r="K77" s="44" t="str">
        <f>IF(OR(G77&gt;19.99,(Table2728[[#This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Table2725[[#This Row],[Essential Occupation ]]</f>
        <v>0</v>
      </c>
      <c r="D78" s="43">
        <f t="shared" si="5"/>
        <v>44053</v>
      </c>
      <c r="E78" s="43">
        <f t="shared" si="5"/>
        <v>44066</v>
      </c>
      <c r="F78" s="53">
        <f>Table2725[[#This Row],[Rate Type]]</f>
        <v>0</v>
      </c>
      <c r="G78" s="38">
        <f>'Period One'!J77</f>
        <v>0</v>
      </c>
      <c r="H78" s="38"/>
      <c r="I78" s="40">
        <f t="shared" si="0"/>
        <v>20</v>
      </c>
      <c r="J78" s="41" t="str">
        <f t="shared" si="1"/>
        <v>$4.00</v>
      </c>
      <c r="K78" s="44" t="str">
        <f>IF(OR(G78&gt;19.99,(Table2728[[#This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Table2725[[#This Row],[Essential Occupation ]]</f>
        <v>0</v>
      </c>
      <c r="D79" s="43">
        <f t="shared" si="5"/>
        <v>44053</v>
      </c>
      <c r="E79" s="43">
        <f t="shared" si="5"/>
        <v>44066</v>
      </c>
      <c r="F79" s="53">
        <f>Table2725[[#This Row],[Rate Type]]</f>
        <v>0</v>
      </c>
      <c r="G79" s="38">
        <f>'Period One'!J78</f>
        <v>0</v>
      </c>
      <c r="H79" s="38"/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IF(OR(G79&gt;19.99,(Table2728[[#This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Table2725[[#This Row],[Essential Occupation ]]</f>
        <v>0</v>
      </c>
      <c r="D80" s="43">
        <f t="shared" ref="D80:E95" si="8">D79</f>
        <v>44053</v>
      </c>
      <c r="E80" s="43">
        <f t="shared" si="8"/>
        <v>44066</v>
      </c>
      <c r="F80" s="53">
        <f>Table2725[[#This Row],[Rate Type]]</f>
        <v>0</v>
      </c>
      <c r="G80" s="38">
        <f>'Period One'!J79</f>
        <v>0</v>
      </c>
      <c r="H80" s="38"/>
      <c r="I80" s="40">
        <f t="shared" si="6"/>
        <v>20</v>
      </c>
      <c r="J80" s="41" t="str">
        <f t="shared" si="7"/>
        <v>$4.00</v>
      </c>
      <c r="K80" s="44" t="str">
        <f>IF(OR(G80&gt;19.99,(Table2728[[#This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Table2725[[#This Row],[Essential Occupation ]]</f>
        <v>0</v>
      </c>
      <c r="D81" s="43">
        <f t="shared" si="8"/>
        <v>44053</v>
      </c>
      <c r="E81" s="43">
        <f t="shared" si="8"/>
        <v>44066</v>
      </c>
      <c r="F81" s="53">
        <f>Table2725[[#This Row],[Rate Type]]</f>
        <v>0</v>
      </c>
      <c r="G81" s="38">
        <f>'Period One'!J80</f>
        <v>0</v>
      </c>
      <c r="H81" s="38"/>
      <c r="I81" s="40">
        <f t="shared" si="6"/>
        <v>20</v>
      </c>
      <c r="J81" s="41" t="str">
        <f t="shared" si="7"/>
        <v>$4.00</v>
      </c>
      <c r="K81" s="44" t="str">
        <f>IF(OR(G81&gt;19.99,(Table2728[[#This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Table2725[[#This Row],[Essential Occupation ]]</f>
        <v>0</v>
      </c>
      <c r="D82" s="43">
        <f t="shared" si="8"/>
        <v>44053</v>
      </c>
      <c r="E82" s="43">
        <f t="shared" si="8"/>
        <v>44066</v>
      </c>
      <c r="F82" s="53">
        <f>Table2725[[#This Row],[Rate Type]]</f>
        <v>0</v>
      </c>
      <c r="G82" s="38">
        <f>'Period One'!J81</f>
        <v>0</v>
      </c>
      <c r="H82" s="38"/>
      <c r="I82" s="40">
        <f t="shared" si="6"/>
        <v>20</v>
      </c>
      <c r="J82" s="41" t="str">
        <f t="shared" si="7"/>
        <v>$4.00</v>
      </c>
      <c r="K82" s="44" t="str">
        <f>IF(OR(G82&gt;19.99,(Table2728[[#This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Table2725[[#This Row],[Essential Occupation ]]</f>
        <v>0</v>
      </c>
      <c r="D83" s="43">
        <f t="shared" si="8"/>
        <v>44053</v>
      </c>
      <c r="E83" s="43">
        <f t="shared" si="8"/>
        <v>44066</v>
      </c>
      <c r="F83" s="53">
        <f>Table2725[[#This Row],[Rate Type]]</f>
        <v>0</v>
      </c>
      <c r="G83" s="38">
        <f>'Period One'!J82</f>
        <v>0</v>
      </c>
      <c r="H83" s="38"/>
      <c r="I83" s="40">
        <f t="shared" si="6"/>
        <v>20</v>
      </c>
      <c r="J83" s="41" t="str">
        <f t="shared" si="7"/>
        <v>$4.00</v>
      </c>
      <c r="K83" s="44" t="str">
        <f>IF(OR(G83&gt;19.99,(Table2728[[#This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Table2725[[#This Row],[Essential Occupation ]]</f>
        <v>0</v>
      </c>
      <c r="D84" s="43">
        <f t="shared" si="8"/>
        <v>44053</v>
      </c>
      <c r="E84" s="43">
        <f t="shared" si="8"/>
        <v>44066</v>
      </c>
      <c r="F84" s="53">
        <f>Table2725[[#This Row],[Rate Type]]</f>
        <v>0</v>
      </c>
      <c r="G84" s="38">
        <f>'Period One'!J83</f>
        <v>0</v>
      </c>
      <c r="H84" s="38"/>
      <c r="I84" s="40">
        <f t="shared" si="6"/>
        <v>20</v>
      </c>
      <c r="J84" s="41" t="str">
        <f t="shared" si="7"/>
        <v>$4.00</v>
      </c>
      <c r="K84" s="44" t="str">
        <f>IF(OR(G84&gt;19.99,(Table2728[[#This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Table2725[[#This Row],[Essential Occupation ]]</f>
        <v>0</v>
      </c>
      <c r="D85" s="43">
        <f t="shared" si="8"/>
        <v>44053</v>
      </c>
      <c r="E85" s="43">
        <f t="shared" si="8"/>
        <v>44066</v>
      </c>
      <c r="F85" s="53">
        <f>Table2725[[#This Row],[Rate Type]]</f>
        <v>0</v>
      </c>
      <c r="G85" s="38">
        <f>'Period One'!J84</f>
        <v>0</v>
      </c>
      <c r="H85" s="38"/>
      <c r="I85" s="40">
        <f t="shared" si="6"/>
        <v>20</v>
      </c>
      <c r="J85" s="41" t="str">
        <f t="shared" si="7"/>
        <v>$4.00</v>
      </c>
      <c r="K85" s="44" t="str">
        <f>IF(OR(G85&gt;19.99,(Table2728[[#This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Table2725[[#This Row],[Essential Occupation ]]</f>
        <v>0</v>
      </c>
      <c r="D86" s="43">
        <f t="shared" si="8"/>
        <v>44053</v>
      </c>
      <c r="E86" s="43">
        <f t="shared" si="8"/>
        <v>44066</v>
      </c>
      <c r="F86" s="53">
        <f>Table2725[[#This Row],[Rate Type]]</f>
        <v>0</v>
      </c>
      <c r="G86" s="38">
        <f>'Period One'!J85</f>
        <v>0</v>
      </c>
      <c r="H86" s="38"/>
      <c r="I86" s="40">
        <f t="shared" si="6"/>
        <v>20</v>
      </c>
      <c r="J86" s="41" t="str">
        <f t="shared" si="7"/>
        <v>$4.00</v>
      </c>
      <c r="K86" s="44" t="str">
        <f>IF(OR(G86&gt;19.99,(Table2728[[#This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Table2725[[#This Row],[Essential Occupation ]]</f>
        <v>0</v>
      </c>
      <c r="D87" s="43">
        <f t="shared" si="8"/>
        <v>44053</v>
      </c>
      <c r="E87" s="43">
        <f t="shared" si="8"/>
        <v>44066</v>
      </c>
      <c r="F87" s="53">
        <f>Table2725[[#This Row],[Rate Type]]</f>
        <v>0</v>
      </c>
      <c r="G87" s="38">
        <f>'Period One'!J86</f>
        <v>0</v>
      </c>
      <c r="H87" s="38"/>
      <c r="I87" s="40">
        <f t="shared" si="6"/>
        <v>20</v>
      </c>
      <c r="J87" s="41" t="str">
        <f t="shared" si="7"/>
        <v>$4.00</v>
      </c>
      <c r="K87" s="44" t="str">
        <f>IF(OR(G87&gt;19.99,(Table2728[[#This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Table2725[[#This Row],[Essential Occupation ]]</f>
        <v>0</v>
      </c>
      <c r="D88" s="43">
        <f t="shared" si="8"/>
        <v>44053</v>
      </c>
      <c r="E88" s="43">
        <f t="shared" si="8"/>
        <v>44066</v>
      </c>
      <c r="F88" s="53">
        <f>Table2725[[#This Row],[Rate Type]]</f>
        <v>0</v>
      </c>
      <c r="G88" s="38">
        <f>'Period One'!J87</f>
        <v>0</v>
      </c>
      <c r="H88" s="38"/>
      <c r="I88" s="40">
        <f t="shared" si="6"/>
        <v>20</v>
      </c>
      <c r="J88" s="41" t="str">
        <f t="shared" si="7"/>
        <v>$4.00</v>
      </c>
      <c r="K88" s="44" t="str">
        <f>IF(OR(G88&gt;19.99,(Table2728[[#This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Table2725[[#This Row],[Essential Occupation ]]</f>
        <v>0</v>
      </c>
      <c r="D89" s="43">
        <f t="shared" si="8"/>
        <v>44053</v>
      </c>
      <c r="E89" s="43">
        <f t="shared" si="8"/>
        <v>44066</v>
      </c>
      <c r="F89" s="53">
        <f>Table2725[[#This Row],[Rate Type]]</f>
        <v>0</v>
      </c>
      <c r="G89" s="38">
        <f>'Period One'!J88</f>
        <v>0</v>
      </c>
      <c r="H89" s="38"/>
      <c r="I89" s="40">
        <f t="shared" si="6"/>
        <v>20</v>
      </c>
      <c r="J89" s="41" t="str">
        <f t="shared" si="7"/>
        <v>$4.00</v>
      </c>
      <c r="K89" s="44" t="str">
        <f>IF(OR(G89&gt;19.99,(Table2728[[#This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Table2725[[#This Row],[Essential Occupation ]]</f>
        <v>0</v>
      </c>
      <c r="D90" s="43">
        <f t="shared" si="8"/>
        <v>44053</v>
      </c>
      <c r="E90" s="43">
        <f t="shared" si="8"/>
        <v>44066</v>
      </c>
      <c r="F90" s="53">
        <f>Table2725[[#This Row],[Rate Type]]</f>
        <v>0</v>
      </c>
      <c r="G90" s="38">
        <f>'Period One'!J89</f>
        <v>0</v>
      </c>
      <c r="H90" s="38"/>
      <c r="I90" s="40">
        <f t="shared" si="6"/>
        <v>20</v>
      </c>
      <c r="J90" s="41" t="str">
        <f t="shared" si="7"/>
        <v>$4.00</v>
      </c>
      <c r="K90" s="44" t="str">
        <f>IF(OR(G90&gt;19.99,(Table2728[[#This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Table2725[[#This Row],[Essential Occupation ]]</f>
        <v>0</v>
      </c>
      <c r="D91" s="43">
        <f t="shared" si="8"/>
        <v>44053</v>
      </c>
      <c r="E91" s="43">
        <f t="shared" si="8"/>
        <v>44066</v>
      </c>
      <c r="F91" s="53">
        <f>Table2725[[#This Row],[Rate Type]]</f>
        <v>0</v>
      </c>
      <c r="G91" s="38">
        <f>'Period One'!J90</f>
        <v>0</v>
      </c>
      <c r="H91" s="38"/>
      <c r="I91" s="40">
        <f t="shared" si="6"/>
        <v>20</v>
      </c>
      <c r="J91" s="41" t="str">
        <f t="shared" si="7"/>
        <v>$4.00</v>
      </c>
      <c r="K91" s="44" t="str">
        <f>IF(OR(G91&gt;19.99,(Table2728[[#This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Table2725[[#This Row],[Essential Occupation ]]</f>
        <v>0</v>
      </c>
      <c r="D92" s="43">
        <f t="shared" si="8"/>
        <v>44053</v>
      </c>
      <c r="E92" s="43">
        <f t="shared" si="8"/>
        <v>44066</v>
      </c>
      <c r="F92" s="53">
        <f>Table2725[[#This Row],[Rate Type]]</f>
        <v>0</v>
      </c>
      <c r="G92" s="38">
        <f>'Period One'!J91</f>
        <v>0</v>
      </c>
      <c r="H92" s="38"/>
      <c r="I92" s="40">
        <f t="shared" si="6"/>
        <v>20</v>
      </c>
      <c r="J92" s="41" t="str">
        <f t="shared" si="7"/>
        <v>$4.00</v>
      </c>
      <c r="K92" s="44" t="str">
        <f>IF(OR(G92&gt;19.99,(Table2728[[#This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Table2725[[#This Row],[Essential Occupation ]]</f>
        <v>0</v>
      </c>
      <c r="D93" s="43">
        <f t="shared" si="8"/>
        <v>44053</v>
      </c>
      <c r="E93" s="43">
        <f t="shared" si="8"/>
        <v>44066</v>
      </c>
      <c r="F93" s="53">
        <f>Table2725[[#This Row],[Rate Type]]</f>
        <v>0</v>
      </c>
      <c r="G93" s="38">
        <f>'Period One'!J92</f>
        <v>0</v>
      </c>
      <c r="H93" s="38"/>
      <c r="I93" s="40">
        <f t="shared" si="6"/>
        <v>20</v>
      </c>
      <c r="J93" s="41" t="str">
        <f t="shared" si="7"/>
        <v>$4.00</v>
      </c>
      <c r="K93" s="44" t="str">
        <f>IF(OR(G93&gt;19.99,(Table2728[[#This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Table2725[[#This Row],[Essential Occupation ]]</f>
        <v>0</v>
      </c>
      <c r="D94" s="43">
        <f t="shared" si="8"/>
        <v>44053</v>
      </c>
      <c r="E94" s="43">
        <f t="shared" si="8"/>
        <v>44066</v>
      </c>
      <c r="F94" s="53">
        <f>Table2725[[#This Row],[Rate Type]]</f>
        <v>0</v>
      </c>
      <c r="G94" s="38">
        <f>'Period One'!J93</f>
        <v>0</v>
      </c>
      <c r="H94" s="38"/>
      <c r="I94" s="40">
        <f t="shared" si="6"/>
        <v>20</v>
      </c>
      <c r="J94" s="41" t="str">
        <f t="shared" si="7"/>
        <v>$4.00</v>
      </c>
      <c r="K94" s="44" t="str">
        <f>IF(OR(G94&gt;19.99,(Table2728[[#This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Table2725[[#This Row],[Essential Occupation ]]</f>
        <v>0</v>
      </c>
      <c r="D95" s="43">
        <f t="shared" si="8"/>
        <v>44053</v>
      </c>
      <c r="E95" s="43">
        <f t="shared" si="8"/>
        <v>44066</v>
      </c>
      <c r="F95" s="53">
        <f>Table2725[[#This Row],[Rate Type]]</f>
        <v>0</v>
      </c>
      <c r="G95" s="38">
        <f>'Period One'!J94</f>
        <v>0</v>
      </c>
      <c r="H95" s="38"/>
      <c r="I95" s="40">
        <f t="shared" si="6"/>
        <v>20</v>
      </c>
      <c r="J95" s="41" t="str">
        <f t="shared" si="7"/>
        <v>$4.00</v>
      </c>
      <c r="K95" s="44" t="str">
        <f>IF(OR(G95&gt;19.99,(Table2728[[#This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Table2725[[#This Row],[Essential Occupation ]]</f>
        <v>0</v>
      </c>
      <c r="D96" s="43">
        <f t="shared" ref="D96:E111" si="9">D95</f>
        <v>44053</v>
      </c>
      <c r="E96" s="43">
        <f t="shared" si="9"/>
        <v>44066</v>
      </c>
      <c r="F96" s="53">
        <f>Table2725[[#This Row],[Rate Type]]</f>
        <v>0</v>
      </c>
      <c r="G96" s="38">
        <f>'Period One'!J95</f>
        <v>0</v>
      </c>
      <c r="H96" s="38"/>
      <c r="I96" s="40">
        <f t="shared" si="6"/>
        <v>20</v>
      </c>
      <c r="J96" s="41" t="str">
        <f t="shared" si="7"/>
        <v>$4.00</v>
      </c>
      <c r="K96" s="44" t="str">
        <f>IF(OR(G96&gt;19.99,(Table2728[[#This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Table2725[[#This Row],[Essential Occupation ]]</f>
        <v>0</v>
      </c>
      <c r="D97" s="43">
        <f t="shared" si="9"/>
        <v>44053</v>
      </c>
      <c r="E97" s="43">
        <f t="shared" si="9"/>
        <v>44066</v>
      </c>
      <c r="F97" s="53">
        <f>Table2725[[#This Row],[Rate Type]]</f>
        <v>0</v>
      </c>
      <c r="G97" s="38">
        <f>'Period One'!J96</f>
        <v>0</v>
      </c>
      <c r="H97" s="38"/>
      <c r="I97" s="40">
        <f t="shared" si="6"/>
        <v>20</v>
      </c>
      <c r="J97" s="41" t="str">
        <f t="shared" si="7"/>
        <v>$4.00</v>
      </c>
      <c r="K97" s="44" t="str">
        <f>IF(OR(G97&gt;19.99,(Table2728[[#This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Table2725[[#This Row],[Essential Occupation ]]</f>
        <v>0</v>
      </c>
      <c r="D98" s="43">
        <f t="shared" si="9"/>
        <v>44053</v>
      </c>
      <c r="E98" s="43">
        <f t="shared" si="9"/>
        <v>44066</v>
      </c>
      <c r="F98" s="53">
        <f>Table2725[[#This Row],[Rate Type]]</f>
        <v>0</v>
      </c>
      <c r="G98" s="38">
        <f>'Period One'!J97</f>
        <v>0</v>
      </c>
      <c r="H98" s="38"/>
      <c r="I98" s="40">
        <f t="shared" si="6"/>
        <v>20</v>
      </c>
      <c r="J98" s="41" t="str">
        <f t="shared" si="7"/>
        <v>$4.00</v>
      </c>
      <c r="K98" s="44" t="str">
        <f>IF(OR(G98&gt;19.99,(Table2728[[#This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Table2725[[#This Row],[Essential Occupation ]]</f>
        <v>0</v>
      </c>
      <c r="D99" s="43">
        <f t="shared" si="9"/>
        <v>44053</v>
      </c>
      <c r="E99" s="43">
        <f t="shared" si="9"/>
        <v>44066</v>
      </c>
      <c r="F99" s="53">
        <f>Table2725[[#This Row],[Rate Type]]</f>
        <v>0</v>
      </c>
      <c r="G99" s="38">
        <f>'Period One'!J98</f>
        <v>0</v>
      </c>
      <c r="H99" s="38"/>
      <c r="I99" s="40">
        <f t="shared" si="6"/>
        <v>20</v>
      </c>
      <c r="J99" s="41" t="str">
        <f t="shared" si="7"/>
        <v>$4.00</v>
      </c>
      <c r="K99" s="44" t="str">
        <f>IF(OR(G99&gt;19.99,(Table2728[[#This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Table2725[[#This Row],[Essential Occupation ]]</f>
        <v>0</v>
      </c>
      <c r="D100" s="43">
        <f t="shared" si="9"/>
        <v>44053</v>
      </c>
      <c r="E100" s="43">
        <f t="shared" si="9"/>
        <v>44066</v>
      </c>
      <c r="F100" s="53">
        <f>Table2725[[#This Row],[Rate Type]]</f>
        <v>0</v>
      </c>
      <c r="G100" s="38">
        <f>'Period One'!J99</f>
        <v>0</v>
      </c>
      <c r="H100" s="38"/>
      <c r="I100" s="40">
        <f t="shared" si="6"/>
        <v>20</v>
      </c>
      <c r="J100" s="41" t="str">
        <f t="shared" si="7"/>
        <v>$4.00</v>
      </c>
      <c r="K100" s="44" t="str">
        <f>IF(OR(G100&gt;19.99,(Table2728[[#This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Table2725[[#This Row],[Essential Occupation ]]</f>
        <v>0</v>
      </c>
      <c r="D101" s="43">
        <f t="shared" si="9"/>
        <v>44053</v>
      </c>
      <c r="E101" s="43">
        <f t="shared" si="9"/>
        <v>44066</v>
      </c>
      <c r="F101" s="53">
        <f>Table2725[[#This Row],[Rate Type]]</f>
        <v>0</v>
      </c>
      <c r="G101" s="38">
        <f>'Period One'!J100</f>
        <v>0</v>
      </c>
      <c r="H101" s="38"/>
      <c r="I101" s="40">
        <f t="shared" si="6"/>
        <v>20</v>
      </c>
      <c r="J101" s="41" t="str">
        <f t="shared" si="7"/>
        <v>$4.00</v>
      </c>
      <c r="K101" s="44" t="str">
        <f>IF(OR(G101&gt;19.99,(Table2728[[#This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Table2725[[#This Row],[Essential Occupation ]]</f>
        <v>0</v>
      </c>
      <c r="D102" s="43">
        <f t="shared" si="9"/>
        <v>44053</v>
      </c>
      <c r="E102" s="43">
        <f t="shared" si="9"/>
        <v>44066</v>
      </c>
      <c r="F102" s="53">
        <f>Table2725[[#This Row],[Rate Type]]</f>
        <v>0</v>
      </c>
      <c r="G102" s="38">
        <f>'Period One'!J101</f>
        <v>0</v>
      </c>
      <c r="H102" s="38"/>
      <c r="I102" s="40">
        <f t="shared" si="6"/>
        <v>20</v>
      </c>
      <c r="J102" s="41" t="str">
        <f t="shared" si="7"/>
        <v>$4.00</v>
      </c>
      <c r="K102" s="44" t="str">
        <f>IF(OR(G102&gt;19.99,(Table2728[[#This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Table2725[[#This Row],[Essential Occupation ]]</f>
        <v>0</v>
      </c>
      <c r="D103" s="43">
        <f t="shared" si="9"/>
        <v>44053</v>
      </c>
      <c r="E103" s="43">
        <f t="shared" si="9"/>
        <v>44066</v>
      </c>
      <c r="F103" s="53">
        <f>Table2725[[#This Row],[Rate Type]]</f>
        <v>0</v>
      </c>
      <c r="G103" s="38">
        <f>'Period One'!J102</f>
        <v>0</v>
      </c>
      <c r="H103" s="38"/>
      <c r="I103" s="40">
        <f t="shared" si="6"/>
        <v>20</v>
      </c>
      <c r="J103" s="41" t="str">
        <f t="shared" si="7"/>
        <v>$4.00</v>
      </c>
      <c r="K103" s="44" t="str">
        <f>IF(OR(G103&gt;19.99,(Table2728[[#This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Table2725[[#This Row],[Essential Occupation ]]</f>
        <v>0</v>
      </c>
      <c r="D104" s="43">
        <f t="shared" si="9"/>
        <v>44053</v>
      </c>
      <c r="E104" s="43">
        <f t="shared" si="9"/>
        <v>44066</v>
      </c>
      <c r="F104" s="53">
        <f>Table2725[[#This Row],[Rate Type]]</f>
        <v>0</v>
      </c>
      <c r="G104" s="38">
        <f>'Period One'!J103</f>
        <v>0</v>
      </c>
      <c r="H104" s="38"/>
      <c r="I104" s="40">
        <f t="shared" si="6"/>
        <v>20</v>
      </c>
      <c r="J104" s="41" t="str">
        <f t="shared" si="7"/>
        <v>$4.00</v>
      </c>
      <c r="K104" s="44" t="str">
        <f>IF(OR(G104&gt;19.99,(Table2728[[#This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Table2725[[#This Row],[Essential Occupation ]]</f>
        <v>0</v>
      </c>
      <c r="D105" s="43">
        <f t="shared" si="9"/>
        <v>44053</v>
      </c>
      <c r="E105" s="43">
        <f t="shared" si="9"/>
        <v>44066</v>
      </c>
      <c r="F105" s="53">
        <f>Table2725[[#This Row],[Rate Type]]</f>
        <v>0</v>
      </c>
      <c r="G105" s="38">
        <f>'Period One'!J104</f>
        <v>0</v>
      </c>
      <c r="H105" s="38"/>
      <c r="I105" s="40">
        <f t="shared" si="6"/>
        <v>20</v>
      </c>
      <c r="J105" s="41" t="str">
        <f t="shared" si="7"/>
        <v>$4.00</v>
      </c>
      <c r="K105" s="44" t="str">
        <f>IF(OR(G105&gt;19.99,(Table2728[[#This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Table2725[[#This Row],[Essential Occupation ]]</f>
        <v>0</v>
      </c>
      <c r="D106" s="43">
        <f t="shared" si="9"/>
        <v>44053</v>
      </c>
      <c r="E106" s="43">
        <f t="shared" si="9"/>
        <v>44066</v>
      </c>
      <c r="F106" s="53">
        <f>Table2725[[#This Row],[Rate Type]]</f>
        <v>0</v>
      </c>
      <c r="G106" s="38">
        <f>'Period One'!J105</f>
        <v>0</v>
      </c>
      <c r="H106" s="38"/>
      <c r="I106" s="40">
        <f t="shared" si="6"/>
        <v>20</v>
      </c>
      <c r="J106" s="41" t="str">
        <f t="shared" si="7"/>
        <v>$4.00</v>
      </c>
      <c r="K106" s="44" t="str">
        <f>IF(OR(G106&gt;19.99,(Table2728[[#This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Table2725[[#This Row],[Essential Occupation ]]</f>
        <v>0</v>
      </c>
      <c r="D107" s="43">
        <f t="shared" si="9"/>
        <v>44053</v>
      </c>
      <c r="E107" s="43">
        <f t="shared" si="9"/>
        <v>44066</v>
      </c>
      <c r="F107" s="53">
        <f>Table2725[[#This Row],[Rate Type]]</f>
        <v>0</v>
      </c>
      <c r="G107" s="38">
        <f>'Period One'!J106</f>
        <v>0</v>
      </c>
      <c r="H107" s="38"/>
      <c r="I107" s="40">
        <f t="shared" si="6"/>
        <v>20</v>
      </c>
      <c r="J107" s="41" t="str">
        <f t="shared" si="7"/>
        <v>$4.00</v>
      </c>
      <c r="K107" s="44" t="str">
        <f>IF(OR(G107&gt;19.99,(Table2728[[#This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Table2725[[#This Row],[Essential Occupation ]]</f>
        <v>0</v>
      </c>
      <c r="D108" s="43">
        <f t="shared" si="9"/>
        <v>44053</v>
      </c>
      <c r="E108" s="43">
        <f t="shared" si="9"/>
        <v>44066</v>
      </c>
      <c r="F108" s="53">
        <f>Table2725[[#This Row],[Rate Type]]</f>
        <v>0</v>
      </c>
      <c r="G108" s="38">
        <f>'Period One'!J107</f>
        <v>0</v>
      </c>
      <c r="H108" s="38"/>
      <c r="I108" s="40">
        <f t="shared" si="6"/>
        <v>20</v>
      </c>
      <c r="J108" s="41" t="str">
        <f t="shared" si="7"/>
        <v>$4.00</v>
      </c>
      <c r="K108" s="44" t="str">
        <f>IF(OR(G108&gt;19.99,(Table2728[[#This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Table2725[[#This Row],[Essential Occupation ]]</f>
        <v>0</v>
      </c>
      <c r="D109" s="43">
        <f t="shared" si="9"/>
        <v>44053</v>
      </c>
      <c r="E109" s="43">
        <f t="shared" si="9"/>
        <v>44066</v>
      </c>
      <c r="F109" s="53">
        <f>Table2725[[#This Row],[Rate Type]]</f>
        <v>0</v>
      </c>
      <c r="G109" s="38">
        <f>'Period One'!J108</f>
        <v>0</v>
      </c>
      <c r="H109" s="38"/>
      <c r="I109" s="40">
        <f t="shared" si="6"/>
        <v>20</v>
      </c>
      <c r="J109" s="41" t="str">
        <f t="shared" si="7"/>
        <v>$4.00</v>
      </c>
      <c r="K109" s="44" t="str">
        <f>IF(OR(G109&gt;19.99,(Table2728[[#This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Table2725[[#This Row],[Essential Occupation ]]</f>
        <v>0</v>
      </c>
      <c r="D110" s="43">
        <f t="shared" si="9"/>
        <v>44053</v>
      </c>
      <c r="E110" s="43">
        <f t="shared" si="9"/>
        <v>44066</v>
      </c>
      <c r="F110" s="53">
        <f>Table2725[[#This Row],[Rate Type]]</f>
        <v>0</v>
      </c>
      <c r="G110" s="38">
        <f>'Period One'!J109</f>
        <v>0</v>
      </c>
      <c r="H110" s="38"/>
      <c r="I110" s="40">
        <f t="shared" si="6"/>
        <v>20</v>
      </c>
      <c r="J110" s="41" t="str">
        <f t="shared" si="7"/>
        <v>$4.00</v>
      </c>
      <c r="K110" s="44" t="str">
        <f>IF(OR(G110&gt;19.99,(Table2728[[#This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Table2725[[#This Row],[Essential Occupation ]]</f>
        <v>0</v>
      </c>
      <c r="D111" s="43">
        <f t="shared" si="9"/>
        <v>44053</v>
      </c>
      <c r="E111" s="43">
        <f t="shared" si="9"/>
        <v>44066</v>
      </c>
      <c r="F111" s="53">
        <f>Table2725[[#This Row],[Rate Type]]</f>
        <v>0</v>
      </c>
      <c r="G111" s="38">
        <f>'Period One'!J110</f>
        <v>0</v>
      </c>
      <c r="H111" s="38"/>
      <c r="I111" s="40">
        <f t="shared" si="6"/>
        <v>20</v>
      </c>
      <c r="J111" s="41" t="str">
        <f t="shared" si="7"/>
        <v>$4.00</v>
      </c>
      <c r="K111" s="44" t="str">
        <f>IF(OR(G111&gt;19.99,(Table2728[[#This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Table2725[[#This Row],[Essential Occupation ]]</f>
        <v>0</v>
      </c>
      <c r="D112" s="43">
        <f t="shared" ref="D112:E113" si="10">D111</f>
        <v>44053</v>
      </c>
      <c r="E112" s="43">
        <f t="shared" si="10"/>
        <v>44066</v>
      </c>
      <c r="F112" s="53">
        <f>Table2725[[#This Row],[Rate Type]]</f>
        <v>0</v>
      </c>
      <c r="G112" s="38">
        <f>'Period One'!J111</f>
        <v>0</v>
      </c>
      <c r="H112" s="38"/>
      <c r="I112" s="40">
        <f t="shared" si="6"/>
        <v>20</v>
      </c>
      <c r="J112" s="41" t="str">
        <f t="shared" si="7"/>
        <v>$4.00</v>
      </c>
      <c r="K112" s="44" t="str">
        <f>IF(OR(G112&gt;19.99,(Table2728[[#This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Table2725[[#This Row],[Essential Occupation ]]</f>
        <v>0</v>
      </c>
      <c r="D113" s="43">
        <f t="shared" si="10"/>
        <v>44053</v>
      </c>
      <c r="E113" s="43">
        <f t="shared" si="10"/>
        <v>44066</v>
      </c>
      <c r="F113" s="53">
        <f>Table2725[[#This Row],[Rate Type]]</f>
        <v>0</v>
      </c>
      <c r="G113" s="38">
        <f>'Period One'!J112</f>
        <v>0</v>
      </c>
      <c r="H113" s="38"/>
      <c r="I113" s="40">
        <f t="shared" si="6"/>
        <v>20</v>
      </c>
      <c r="J113" s="41" t="str">
        <f t="shared" si="7"/>
        <v>$4.00</v>
      </c>
      <c r="K113" s="44" t="str">
        <f>IF(OR(G113&gt;19.99,(Table2728[[#This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146" priority="1" operator="equal">
      <formula>"YES"</formula>
    </cfRule>
    <cfRule type="cellIs" dxfId="145" priority="2" operator="equal">
      <formula>"NO"</formula>
    </cfRule>
  </conditionalFormatting>
  <conditionalFormatting sqref="G14:G113">
    <cfRule type="cellIs" dxfId="144" priority="7" operator="greaterThan">
      <formula>19.99</formula>
    </cfRule>
    <cfRule type="cellIs" dxfId="143" priority="8" operator="greaterThan">
      <formula>20</formula>
    </cfRule>
  </conditionalFormatting>
  <conditionalFormatting sqref="I14:I113">
    <cfRule type="cellIs" dxfId="142" priority="5" operator="lessThan">
      <formula>0</formula>
    </cfRule>
    <cfRule type="cellIs" dxfId="141" priority="6" operator="greaterThan">
      <formula>4.01</formula>
    </cfRule>
  </conditionalFormatting>
  <conditionalFormatting sqref="C6:C10">
    <cfRule type="cellIs" dxfId="140" priority="3" operator="equal">
      <formula>"NO"</formula>
    </cfRule>
    <cfRule type="cellIs" dxfId="139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4"/>
  <sheetViews>
    <sheetView zoomScaleNormal="100" workbookViewId="0">
      <selection activeCell="E14" sqref="E14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19" customWidth="1"/>
    <col min="7" max="7" width="16" style="8" customWidth="1"/>
    <col min="8" max="8" width="20" style="8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20"/>
      <c r="G2" s="13"/>
      <c r="H2" s="13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65"/>
      <c r="G4" s="49"/>
      <c r="H4" s="49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65"/>
      <c r="G5" s="49"/>
      <c r="H5" s="49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65"/>
      <c r="G6" s="49"/>
      <c r="H6" s="49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65"/>
      <c r="G7" s="49"/>
      <c r="H7" s="49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65"/>
      <c r="G8" s="49"/>
      <c r="H8" s="49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65"/>
      <c r="G9" s="49"/>
      <c r="H9" s="49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65"/>
      <c r="G10" s="49"/>
      <c r="H10" s="49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64"/>
      <c r="G11" s="45"/>
      <c r="H11" s="4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64"/>
      <c r="G12" s="45"/>
      <c r="H12" s="4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66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Table2728[[#This Row],[Essential Occupation]]</f>
        <v>0</v>
      </c>
      <c r="D14" s="37">
        <f>Table2728[[#This Row],[Work Period End]]+1</f>
        <v>44067</v>
      </c>
      <c r="E14" s="37">
        <f>Table2729[[#This Row],[Work Period Start]]+13</f>
        <v>44080</v>
      </c>
      <c r="F14" s="53">
        <f>Table2728[[#This Row],[Rate Type]]</f>
        <v>0</v>
      </c>
      <c r="G14" s="38">
        <f>'Period One'!J13</f>
        <v>0</v>
      </c>
      <c r="H14" s="39">
        <v>0</v>
      </c>
      <c r="I14" s="40">
        <f>20-G14</f>
        <v>20</v>
      </c>
      <c r="J14" s="41" t="str">
        <f>IF(AND(I14&lt;=3.99,I14&gt;(-100)),I14,"$4.00")</f>
        <v>$4.00</v>
      </c>
      <c r="K14" s="42" t="str">
        <f>IF(OR(G14&gt;19.99,(Table2729[[#This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Table2728[[#This Row],[Essential Occupation]]</f>
        <v>0</v>
      </c>
      <c r="D15" s="43">
        <f>D14</f>
        <v>44067</v>
      </c>
      <c r="E15" s="43">
        <f>E14</f>
        <v>44080</v>
      </c>
      <c r="F15" s="53">
        <f>Table2728[[#This Row],[Rate Type]]</f>
        <v>0</v>
      </c>
      <c r="G15" s="38">
        <f>'Period One'!J14</f>
        <v>0</v>
      </c>
      <c r="H15" s="39"/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IF(OR(G15&gt;19.99,(Table2729[[#This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Table2728[[#This Row],[Essential Occupation]]</f>
        <v>0</v>
      </c>
      <c r="D16" s="43">
        <f t="shared" ref="D16:E31" si="2">D15</f>
        <v>44067</v>
      </c>
      <c r="E16" s="43">
        <f t="shared" si="2"/>
        <v>44080</v>
      </c>
      <c r="F16" s="53">
        <f>Table2728[[#This Row],[Rate Type]]</f>
        <v>0</v>
      </c>
      <c r="G16" s="38">
        <f>'Period One'!J15</f>
        <v>0</v>
      </c>
      <c r="H16" s="39"/>
      <c r="I16" s="40">
        <f t="shared" si="0"/>
        <v>20</v>
      </c>
      <c r="J16" s="41" t="str">
        <f t="shared" si="1"/>
        <v>$4.00</v>
      </c>
      <c r="K16" s="44" t="str">
        <f>IF(OR(G16&gt;19.99,(Table2729[[#This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Table2728[[#This Row],[Essential Occupation]]</f>
        <v>0</v>
      </c>
      <c r="D17" s="43">
        <f t="shared" si="2"/>
        <v>44067</v>
      </c>
      <c r="E17" s="43">
        <f t="shared" si="2"/>
        <v>44080</v>
      </c>
      <c r="F17" s="53">
        <f>Table2728[[#This Row],[Rate Type]]</f>
        <v>0</v>
      </c>
      <c r="G17" s="38">
        <f>'Period One'!J16</f>
        <v>0</v>
      </c>
      <c r="H17" s="39"/>
      <c r="I17" s="40">
        <f t="shared" si="0"/>
        <v>20</v>
      </c>
      <c r="J17" s="41" t="str">
        <f t="shared" si="1"/>
        <v>$4.00</v>
      </c>
      <c r="K17" s="44" t="str">
        <f>IF(OR(G17&gt;19.99,(Table2729[[#This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Table2728[[#This Row],[Essential Occupation]]</f>
        <v>0</v>
      </c>
      <c r="D18" s="43">
        <f t="shared" si="2"/>
        <v>44067</v>
      </c>
      <c r="E18" s="43">
        <f t="shared" si="2"/>
        <v>44080</v>
      </c>
      <c r="F18" s="53">
        <f>Table2728[[#This Row],[Rate Type]]</f>
        <v>0</v>
      </c>
      <c r="G18" s="38">
        <f>'Period One'!J17</f>
        <v>0</v>
      </c>
      <c r="H18" s="39"/>
      <c r="I18" s="40">
        <f t="shared" si="0"/>
        <v>20</v>
      </c>
      <c r="J18" s="41" t="str">
        <f t="shared" si="1"/>
        <v>$4.00</v>
      </c>
      <c r="K18" s="44" t="str">
        <f>IF(OR(G18&gt;19.99,(Table2729[[#This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Table2728[[#This Row],[Essential Occupation]]</f>
        <v>0</v>
      </c>
      <c r="D19" s="43">
        <f t="shared" si="2"/>
        <v>44067</v>
      </c>
      <c r="E19" s="43">
        <f t="shared" si="2"/>
        <v>44080</v>
      </c>
      <c r="F19" s="53">
        <f>Table2728[[#This Row],[Rate Type]]</f>
        <v>0</v>
      </c>
      <c r="G19" s="38">
        <f>'Period One'!J18</f>
        <v>0</v>
      </c>
      <c r="H19" s="39"/>
      <c r="I19" s="40">
        <f t="shared" si="0"/>
        <v>20</v>
      </c>
      <c r="J19" s="41" t="str">
        <f t="shared" si="1"/>
        <v>$4.00</v>
      </c>
      <c r="K19" s="44" t="str">
        <f>IF(OR(G19&gt;19.99,(Table2729[[#This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Table2728[[#This Row],[Essential Occupation]]</f>
        <v>0</v>
      </c>
      <c r="D20" s="43">
        <f t="shared" si="2"/>
        <v>44067</v>
      </c>
      <c r="E20" s="43">
        <f t="shared" si="2"/>
        <v>44080</v>
      </c>
      <c r="F20" s="53">
        <f>Table2728[[#This Row],[Rate Type]]</f>
        <v>0</v>
      </c>
      <c r="G20" s="38">
        <f>'Period One'!J19</f>
        <v>0</v>
      </c>
      <c r="H20" s="39"/>
      <c r="I20" s="40">
        <f t="shared" si="0"/>
        <v>20</v>
      </c>
      <c r="J20" s="41" t="str">
        <f t="shared" si="1"/>
        <v>$4.00</v>
      </c>
      <c r="K20" s="44" t="str">
        <f>IF(OR(G20&gt;19.99,(Table2729[[#This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Table2728[[#This Row],[Essential Occupation]]</f>
        <v>0</v>
      </c>
      <c r="D21" s="43">
        <f t="shared" si="2"/>
        <v>44067</v>
      </c>
      <c r="E21" s="43">
        <f t="shared" si="2"/>
        <v>44080</v>
      </c>
      <c r="F21" s="53">
        <f>Table2728[[#This Row],[Rate Type]]</f>
        <v>0</v>
      </c>
      <c r="G21" s="38">
        <f>'Period One'!J20</f>
        <v>0</v>
      </c>
      <c r="H21" s="39"/>
      <c r="I21" s="40">
        <f t="shared" si="0"/>
        <v>20</v>
      </c>
      <c r="J21" s="41" t="str">
        <f t="shared" si="1"/>
        <v>$4.00</v>
      </c>
      <c r="K21" s="44" t="str">
        <f>IF(OR(G21&gt;19.99,(Table2729[[#This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Table2728[[#This Row],[Essential Occupation]]</f>
        <v>0</v>
      </c>
      <c r="D22" s="43">
        <f t="shared" si="2"/>
        <v>44067</v>
      </c>
      <c r="E22" s="43">
        <f t="shared" si="2"/>
        <v>44080</v>
      </c>
      <c r="F22" s="53">
        <f>Table2728[[#This Row],[Rate Type]]</f>
        <v>0</v>
      </c>
      <c r="G22" s="38">
        <f>'Period One'!J21</f>
        <v>0</v>
      </c>
      <c r="H22" s="39"/>
      <c r="I22" s="40">
        <f t="shared" si="0"/>
        <v>20</v>
      </c>
      <c r="J22" s="41" t="str">
        <f t="shared" si="1"/>
        <v>$4.00</v>
      </c>
      <c r="K22" s="44" t="str">
        <f>IF(OR(G22&gt;19.99,(Table2729[[#This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Table2728[[#This Row],[Essential Occupation]]</f>
        <v>0</v>
      </c>
      <c r="D23" s="43">
        <f t="shared" si="2"/>
        <v>44067</v>
      </c>
      <c r="E23" s="43">
        <f t="shared" si="2"/>
        <v>44080</v>
      </c>
      <c r="F23" s="53">
        <f>Table2728[[#This Row],[Rate Type]]</f>
        <v>0</v>
      </c>
      <c r="G23" s="38">
        <f>'Period One'!J22</f>
        <v>0</v>
      </c>
      <c r="H23" s="39"/>
      <c r="I23" s="40">
        <f t="shared" si="0"/>
        <v>20</v>
      </c>
      <c r="J23" s="41" t="str">
        <f t="shared" si="1"/>
        <v>$4.00</v>
      </c>
      <c r="K23" s="44" t="str">
        <f>IF(OR(G23&gt;19.99,(Table2729[[#This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Table2728[[#This Row],[Essential Occupation]]</f>
        <v>0</v>
      </c>
      <c r="D24" s="43">
        <f t="shared" si="2"/>
        <v>44067</v>
      </c>
      <c r="E24" s="43">
        <f t="shared" si="2"/>
        <v>44080</v>
      </c>
      <c r="F24" s="53">
        <f>Table2728[[#This Row],[Rate Type]]</f>
        <v>0</v>
      </c>
      <c r="G24" s="38">
        <f>'Period One'!J23</f>
        <v>0</v>
      </c>
      <c r="H24" s="38"/>
      <c r="I24" s="40">
        <f t="shared" si="0"/>
        <v>20</v>
      </c>
      <c r="J24" s="41" t="str">
        <f t="shared" si="1"/>
        <v>$4.00</v>
      </c>
      <c r="K24" s="44" t="str">
        <f>IF(OR(G24&gt;19.99,(Table2729[[#This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Table2728[[#This Row],[Essential Occupation]]</f>
        <v>0</v>
      </c>
      <c r="D25" s="43">
        <f t="shared" si="2"/>
        <v>44067</v>
      </c>
      <c r="E25" s="43">
        <f t="shared" si="2"/>
        <v>44080</v>
      </c>
      <c r="F25" s="53">
        <f>Table2728[[#This Row],[Rate Type]]</f>
        <v>0</v>
      </c>
      <c r="G25" s="38">
        <f>'Period One'!J24</f>
        <v>0</v>
      </c>
      <c r="H25" s="38"/>
      <c r="I25" s="40">
        <f t="shared" si="0"/>
        <v>20</v>
      </c>
      <c r="J25" s="41" t="str">
        <f t="shared" si="1"/>
        <v>$4.00</v>
      </c>
      <c r="K25" s="44" t="str">
        <f>IF(OR(G25&gt;19.99,(Table2729[[#This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Table2728[[#This Row],[Essential Occupation]]</f>
        <v>0</v>
      </c>
      <c r="D26" s="43">
        <f t="shared" si="2"/>
        <v>44067</v>
      </c>
      <c r="E26" s="43">
        <f t="shared" si="2"/>
        <v>44080</v>
      </c>
      <c r="F26" s="53">
        <f>Table2728[[#This Row],[Rate Type]]</f>
        <v>0</v>
      </c>
      <c r="G26" s="38">
        <f>'Period One'!J25</f>
        <v>0</v>
      </c>
      <c r="H26" s="38"/>
      <c r="I26" s="40">
        <f t="shared" si="0"/>
        <v>20</v>
      </c>
      <c r="J26" s="41" t="str">
        <f t="shared" si="1"/>
        <v>$4.00</v>
      </c>
      <c r="K26" s="44" t="str">
        <f>IF(OR(G26&gt;19.99,(Table2729[[#This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Table2728[[#This Row],[Essential Occupation]]</f>
        <v>0</v>
      </c>
      <c r="D27" s="43">
        <f t="shared" si="2"/>
        <v>44067</v>
      </c>
      <c r="E27" s="43">
        <f t="shared" si="2"/>
        <v>44080</v>
      </c>
      <c r="F27" s="53">
        <f>Table2728[[#This Row],[Rate Type]]</f>
        <v>0</v>
      </c>
      <c r="G27" s="38">
        <f>'Period One'!J26</f>
        <v>0</v>
      </c>
      <c r="H27" s="38"/>
      <c r="I27" s="40">
        <f t="shared" si="0"/>
        <v>20</v>
      </c>
      <c r="J27" s="41" t="str">
        <f t="shared" si="1"/>
        <v>$4.00</v>
      </c>
      <c r="K27" s="44" t="str">
        <f>IF(OR(G27&gt;19.99,(Table2729[[#This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Table2728[[#This Row],[Essential Occupation]]</f>
        <v>0</v>
      </c>
      <c r="D28" s="43">
        <f t="shared" si="2"/>
        <v>44067</v>
      </c>
      <c r="E28" s="43">
        <f t="shared" si="2"/>
        <v>44080</v>
      </c>
      <c r="F28" s="53">
        <f>Table2728[[#This Row],[Rate Type]]</f>
        <v>0</v>
      </c>
      <c r="G28" s="38">
        <f>'Period One'!J27</f>
        <v>0</v>
      </c>
      <c r="H28" s="38"/>
      <c r="I28" s="40">
        <f t="shared" si="0"/>
        <v>20</v>
      </c>
      <c r="J28" s="41" t="str">
        <f t="shared" si="1"/>
        <v>$4.00</v>
      </c>
      <c r="K28" s="44" t="str">
        <f>IF(OR(G28&gt;19.99,(Table2729[[#This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Table2728[[#This Row],[Essential Occupation]]</f>
        <v>0</v>
      </c>
      <c r="D29" s="43">
        <f t="shared" si="2"/>
        <v>44067</v>
      </c>
      <c r="E29" s="43">
        <f t="shared" si="2"/>
        <v>44080</v>
      </c>
      <c r="F29" s="53">
        <f>Table2728[[#This Row],[Rate Type]]</f>
        <v>0</v>
      </c>
      <c r="G29" s="38">
        <f>'Period One'!J28</f>
        <v>0</v>
      </c>
      <c r="H29" s="38"/>
      <c r="I29" s="40">
        <f t="shared" si="0"/>
        <v>20</v>
      </c>
      <c r="J29" s="41" t="str">
        <f t="shared" si="1"/>
        <v>$4.00</v>
      </c>
      <c r="K29" s="44" t="str">
        <f>IF(OR(G29&gt;19.99,(Table2729[[#This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Table2728[[#This Row],[Essential Occupation]]</f>
        <v>0</v>
      </c>
      <c r="D30" s="43">
        <f t="shared" si="2"/>
        <v>44067</v>
      </c>
      <c r="E30" s="43">
        <f t="shared" si="2"/>
        <v>44080</v>
      </c>
      <c r="F30" s="53">
        <f>Table2728[[#This Row],[Rate Type]]</f>
        <v>0</v>
      </c>
      <c r="G30" s="38">
        <f>'Period One'!J29</f>
        <v>0</v>
      </c>
      <c r="H30" s="38"/>
      <c r="I30" s="40">
        <f t="shared" si="0"/>
        <v>20</v>
      </c>
      <c r="J30" s="41" t="str">
        <f t="shared" si="1"/>
        <v>$4.00</v>
      </c>
      <c r="K30" s="44" t="str">
        <f>IF(OR(G30&gt;19.99,(Table2729[[#This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Table2728[[#This Row],[Essential Occupation]]</f>
        <v>0</v>
      </c>
      <c r="D31" s="43">
        <f t="shared" si="2"/>
        <v>44067</v>
      </c>
      <c r="E31" s="43">
        <f t="shared" si="2"/>
        <v>44080</v>
      </c>
      <c r="F31" s="53">
        <f>Table2728[[#This Row],[Rate Type]]</f>
        <v>0</v>
      </c>
      <c r="G31" s="38">
        <f>'Period One'!J30</f>
        <v>0</v>
      </c>
      <c r="H31" s="38"/>
      <c r="I31" s="40">
        <f t="shared" si="0"/>
        <v>20</v>
      </c>
      <c r="J31" s="41" t="str">
        <f t="shared" si="1"/>
        <v>$4.00</v>
      </c>
      <c r="K31" s="44" t="str">
        <f>IF(OR(G31&gt;19.99,(Table2729[[#This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Table2728[[#This Row],[Essential Occupation]]</f>
        <v>0</v>
      </c>
      <c r="D32" s="43">
        <f t="shared" ref="D32:E47" si="3">D31</f>
        <v>44067</v>
      </c>
      <c r="E32" s="43">
        <f t="shared" si="3"/>
        <v>44080</v>
      </c>
      <c r="F32" s="53">
        <f>Table2728[[#This Row],[Rate Type]]</f>
        <v>0</v>
      </c>
      <c r="G32" s="38">
        <f>'Period One'!J31</f>
        <v>0</v>
      </c>
      <c r="H32" s="38"/>
      <c r="I32" s="40">
        <f t="shared" si="0"/>
        <v>20</v>
      </c>
      <c r="J32" s="41" t="str">
        <f t="shared" si="1"/>
        <v>$4.00</v>
      </c>
      <c r="K32" s="44" t="str">
        <f>IF(OR(G32&gt;19.99,(Table2729[[#This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Table2728[[#This Row],[Essential Occupation]]</f>
        <v>0</v>
      </c>
      <c r="D33" s="43">
        <f t="shared" si="3"/>
        <v>44067</v>
      </c>
      <c r="E33" s="43">
        <f t="shared" si="3"/>
        <v>44080</v>
      </c>
      <c r="F33" s="53">
        <f>Table2728[[#This Row],[Rate Type]]</f>
        <v>0</v>
      </c>
      <c r="G33" s="38">
        <f>'Period One'!J32</f>
        <v>0</v>
      </c>
      <c r="H33" s="38"/>
      <c r="I33" s="40">
        <f t="shared" si="0"/>
        <v>20</v>
      </c>
      <c r="J33" s="41" t="str">
        <f t="shared" si="1"/>
        <v>$4.00</v>
      </c>
      <c r="K33" s="44" t="str">
        <f>IF(OR(G33&gt;19.99,(Table2729[[#This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Table2728[[#This Row],[Essential Occupation]]</f>
        <v>0</v>
      </c>
      <c r="D34" s="43">
        <f t="shared" si="3"/>
        <v>44067</v>
      </c>
      <c r="E34" s="43">
        <f t="shared" si="3"/>
        <v>44080</v>
      </c>
      <c r="F34" s="53">
        <f>Table2728[[#This Row],[Rate Type]]</f>
        <v>0</v>
      </c>
      <c r="G34" s="38">
        <f>'Period One'!J33</f>
        <v>0</v>
      </c>
      <c r="H34" s="38"/>
      <c r="I34" s="40">
        <f t="shared" si="0"/>
        <v>20</v>
      </c>
      <c r="J34" s="41" t="str">
        <f t="shared" si="1"/>
        <v>$4.00</v>
      </c>
      <c r="K34" s="44" t="str">
        <f>IF(OR(G34&gt;19.99,(Table2729[[#This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Table2728[[#This Row],[Essential Occupation]]</f>
        <v>0</v>
      </c>
      <c r="D35" s="43">
        <f t="shared" si="3"/>
        <v>44067</v>
      </c>
      <c r="E35" s="43">
        <f t="shared" si="3"/>
        <v>44080</v>
      </c>
      <c r="F35" s="53">
        <f>Table2728[[#This Row],[Rate Type]]</f>
        <v>0</v>
      </c>
      <c r="G35" s="38">
        <f>'Period One'!J34</f>
        <v>0</v>
      </c>
      <c r="H35" s="38"/>
      <c r="I35" s="40">
        <f t="shared" si="0"/>
        <v>20</v>
      </c>
      <c r="J35" s="41" t="str">
        <f t="shared" si="1"/>
        <v>$4.00</v>
      </c>
      <c r="K35" s="44" t="str">
        <f>IF(OR(G35&gt;19.99,(Table2729[[#This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Table2728[[#This Row],[Essential Occupation]]</f>
        <v>0</v>
      </c>
      <c r="D36" s="43">
        <f t="shared" si="3"/>
        <v>44067</v>
      </c>
      <c r="E36" s="43">
        <f t="shared" si="3"/>
        <v>44080</v>
      </c>
      <c r="F36" s="53">
        <f>Table2728[[#This Row],[Rate Type]]</f>
        <v>0</v>
      </c>
      <c r="G36" s="38">
        <f>'Period One'!J35</f>
        <v>0</v>
      </c>
      <c r="H36" s="38"/>
      <c r="I36" s="40">
        <f t="shared" si="0"/>
        <v>20</v>
      </c>
      <c r="J36" s="41" t="str">
        <f t="shared" si="1"/>
        <v>$4.00</v>
      </c>
      <c r="K36" s="44" t="str">
        <f>IF(OR(G36&gt;19.99,(Table2729[[#This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Table2728[[#This Row],[Essential Occupation]]</f>
        <v>0</v>
      </c>
      <c r="D37" s="43">
        <f t="shared" si="3"/>
        <v>44067</v>
      </c>
      <c r="E37" s="43">
        <f t="shared" si="3"/>
        <v>44080</v>
      </c>
      <c r="F37" s="53">
        <f>Table2728[[#This Row],[Rate Type]]</f>
        <v>0</v>
      </c>
      <c r="G37" s="38">
        <f>'Period One'!J36</f>
        <v>0</v>
      </c>
      <c r="H37" s="38"/>
      <c r="I37" s="40">
        <f t="shared" si="0"/>
        <v>20</v>
      </c>
      <c r="J37" s="41" t="str">
        <f t="shared" si="1"/>
        <v>$4.00</v>
      </c>
      <c r="K37" s="44" t="str">
        <f>IF(OR(G37&gt;19.99,(Table2729[[#This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Table2728[[#This Row],[Essential Occupation]]</f>
        <v>0</v>
      </c>
      <c r="D38" s="43">
        <f t="shared" si="3"/>
        <v>44067</v>
      </c>
      <c r="E38" s="43">
        <f t="shared" si="3"/>
        <v>44080</v>
      </c>
      <c r="F38" s="53">
        <f>Table2728[[#This Row],[Rate Type]]</f>
        <v>0</v>
      </c>
      <c r="G38" s="38">
        <f>'Period One'!J37</f>
        <v>0</v>
      </c>
      <c r="H38" s="38"/>
      <c r="I38" s="40">
        <f t="shared" si="0"/>
        <v>20</v>
      </c>
      <c r="J38" s="41" t="str">
        <f t="shared" si="1"/>
        <v>$4.00</v>
      </c>
      <c r="K38" s="44" t="str">
        <f>IF(OR(G38&gt;19.99,(Table2729[[#This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Table2728[[#This Row],[Essential Occupation]]</f>
        <v>0</v>
      </c>
      <c r="D39" s="43">
        <f t="shared" si="3"/>
        <v>44067</v>
      </c>
      <c r="E39" s="43">
        <f t="shared" si="3"/>
        <v>44080</v>
      </c>
      <c r="F39" s="53">
        <f>Table2728[[#This Row],[Rate Type]]</f>
        <v>0</v>
      </c>
      <c r="G39" s="38">
        <f>'Period One'!J38</f>
        <v>0</v>
      </c>
      <c r="H39" s="38"/>
      <c r="I39" s="40">
        <f t="shared" si="0"/>
        <v>20</v>
      </c>
      <c r="J39" s="41" t="str">
        <f t="shared" si="1"/>
        <v>$4.00</v>
      </c>
      <c r="K39" s="44" t="str">
        <f>IF(OR(G39&gt;19.99,(Table2729[[#This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Table2728[[#This Row],[Essential Occupation]]</f>
        <v>0</v>
      </c>
      <c r="D40" s="43">
        <f t="shared" si="3"/>
        <v>44067</v>
      </c>
      <c r="E40" s="43">
        <f t="shared" si="3"/>
        <v>44080</v>
      </c>
      <c r="F40" s="53">
        <f>Table2728[[#This Row],[Rate Type]]</f>
        <v>0</v>
      </c>
      <c r="G40" s="38">
        <f>'Period One'!J39</f>
        <v>0</v>
      </c>
      <c r="H40" s="38"/>
      <c r="I40" s="40">
        <f t="shared" si="0"/>
        <v>20</v>
      </c>
      <c r="J40" s="41" t="str">
        <f t="shared" si="1"/>
        <v>$4.00</v>
      </c>
      <c r="K40" s="44" t="str">
        <f>IF(OR(G40&gt;19.99,(Table2729[[#This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Table2728[[#This Row],[Essential Occupation]]</f>
        <v>0</v>
      </c>
      <c r="D41" s="43">
        <f t="shared" si="3"/>
        <v>44067</v>
      </c>
      <c r="E41" s="43">
        <f t="shared" si="3"/>
        <v>44080</v>
      </c>
      <c r="F41" s="53">
        <f>Table2728[[#This Row],[Rate Type]]</f>
        <v>0</v>
      </c>
      <c r="G41" s="38">
        <f>'Period One'!J40</f>
        <v>0</v>
      </c>
      <c r="H41" s="38"/>
      <c r="I41" s="40">
        <f t="shared" si="0"/>
        <v>20</v>
      </c>
      <c r="J41" s="41" t="str">
        <f t="shared" si="1"/>
        <v>$4.00</v>
      </c>
      <c r="K41" s="44" t="str">
        <f>IF(OR(G41&gt;19.99,(Table2729[[#This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Table2728[[#This Row],[Essential Occupation]]</f>
        <v>0</v>
      </c>
      <c r="D42" s="43">
        <f t="shared" si="3"/>
        <v>44067</v>
      </c>
      <c r="E42" s="43">
        <f t="shared" si="3"/>
        <v>44080</v>
      </c>
      <c r="F42" s="53">
        <f>Table2728[[#This Row],[Rate Type]]</f>
        <v>0</v>
      </c>
      <c r="G42" s="38">
        <f>'Period One'!J41</f>
        <v>0</v>
      </c>
      <c r="H42" s="38"/>
      <c r="I42" s="40">
        <f t="shared" si="0"/>
        <v>20</v>
      </c>
      <c r="J42" s="41" t="str">
        <f t="shared" si="1"/>
        <v>$4.00</v>
      </c>
      <c r="K42" s="44" t="str">
        <f>IF(OR(G42&gt;19.99,(Table2729[[#This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Table2728[[#This Row],[Essential Occupation]]</f>
        <v>0</v>
      </c>
      <c r="D43" s="43">
        <f t="shared" si="3"/>
        <v>44067</v>
      </c>
      <c r="E43" s="43">
        <f t="shared" si="3"/>
        <v>44080</v>
      </c>
      <c r="F43" s="53">
        <f>Table2728[[#This Row],[Rate Type]]</f>
        <v>0</v>
      </c>
      <c r="G43" s="38">
        <f>'Period One'!J42</f>
        <v>0</v>
      </c>
      <c r="H43" s="38"/>
      <c r="I43" s="40">
        <f t="shared" si="0"/>
        <v>20</v>
      </c>
      <c r="J43" s="41" t="str">
        <f t="shared" si="1"/>
        <v>$4.00</v>
      </c>
      <c r="K43" s="44" t="str">
        <f>IF(OR(G43&gt;19.99,(Table2729[[#This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Table2728[[#This Row],[Essential Occupation]]</f>
        <v>0</v>
      </c>
      <c r="D44" s="43">
        <f t="shared" si="3"/>
        <v>44067</v>
      </c>
      <c r="E44" s="43">
        <f t="shared" si="3"/>
        <v>44080</v>
      </c>
      <c r="F44" s="53">
        <f>Table2728[[#This Row],[Rate Type]]</f>
        <v>0</v>
      </c>
      <c r="G44" s="38">
        <f>'Period One'!J43</f>
        <v>0</v>
      </c>
      <c r="H44" s="38"/>
      <c r="I44" s="40">
        <f t="shared" si="0"/>
        <v>20</v>
      </c>
      <c r="J44" s="41" t="str">
        <f t="shared" si="1"/>
        <v>$4.00</v>
      </c>
      <c r="K44" s="44" t="str">
        <f>IF(OR(G44&gt;19.99,(Table2729[[#This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Table2728[[#This Row],[Essential Occupation]]</f>
        <v>0</v>
      </c>
      <c r="D45" s="43">
        <f t="shared" si="3"/>
        <v>44067</v>
      </c>
      <c r="E45" s="43">
        <f t="shared" si="3"/>
        <v>44080</v>
      </c>
      <c r="F45" s="53">
        <f>Table2728[[#This Row],[Rate Type]]</f>
        <v>0</v>
      </c>
      <c r="G45" s="38">
        <f>'Period One'!J44</f>
        <v>0</v>
      </c>
      <c r="H45" s="38"/>
      <c r="I45" s="40">
        <f t="shared" si="0"/>
        <v>20</v>
      </c>
      <c r="J45" s="41" t="str">
        <f t="shared" si="1"/>
        <v>$4.00</v>
      </c>
      <c r="K45" s="44" t="str">
        <f>IF(OR(G45&gt;19.99,(Table2729[[#This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Table2728[[#This Row],[Essential Occupation]]</f>
        <v>0</v>
      </c>
      <c r="D46" s="43">
        <f t="shared" si="3"/>
        <v>44067</v>
      </c>
      <c r="E46" s="43">
        <f t="shared" si="3"/>
        <v>44080</v>
      </c>
      <c r="F46" s="53">
        <f>Table2728[[#This Row],[Rate Type]]</f>
        <v>0</v>
      </c>
      <c r="G46" s="38">
        <f>'Period One'!J45</f>
        <v>0</v>
      </c>
      <c r="H46" s="38"/>
      <c r="I46" s="40">
        <f t="shared" si="0"/>
        <v>20</v>
      </c>
      <c r="J46" s="41" t="str">
        <f t="shared" si="1"/>
        <v>$4.00</v>
      </c>
      <c r="K46" s="44" t="str">
        <f>IF(OR(G46&gt;19.99,(Table2729[[#This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Table2728[[#This Row],[Essential Occupation]]</f>
        <v>0</v>
      </c>
      <c r="D47" s="43">
        <f t="shared" si="3"/>
        <v>44067</v>
      </c>
      <c r="E47" s="43">
        <f t="shared" si="3"/>
        <v>44080</v>
      </c>
      <c r="F47" s="53">
        <f>Table2728[[#This Row],[Rate Type]]</f>
        <v>0</v>
      </c>
      <c r="G47" s="38">
        <f>'Period One'!J46</f>
        <v>0</v>
      </c>
      <c r="H47" s="38"/>
      <c r="I47" s="40">
        <f t="shared" si="0"/>
        <v>20</v>
      </c>
      <c r="J47" s="41" t="str">
        <f t="shared" si="1"/>
        <v>$4.00</v>
      </c>
      <c r="K47" s="44" t="str">
        <f>IF(OR(G47&gt;19.99,(Table2729[[#This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Table2728[[#This Row],[Essential Occupation]]</f>
        <v>0</v>
      </c>
      <c r="D48" s="43">
        <f t="shared" ref="D48:E63" si="4">D47</f>
        <v>44067</v>
      </c>
      <c r="E48" s="43">
        <f t="shared" si="4"/>
        <v>44080</v>
      </c>
      <c r="F48" s="53">
        <f>Table2728[[#This Row],[Rate Type]]</f>
        <v>0</v>
      </c>
      <c r="G48" s="38">
        <f>'Period One'!J47</f>
        <v>0</v>
      </c>
      <c r="H48" s="38"/>
      <c r="I48" s="40">
        <f t="shared" si="0"/>
        <v>20</v>
      </c>
      <c r="J48" s="41" t="str">
        <f t="shared" si="1"/>
        <v>$4.00</v>
      </c>
      <c r="K48" s="44" t="str">
        <f>IF(OR(G48&gt;19.99,(Table2729[[#This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Table2728[[#This Row],[Essential Occupation]]</f>
        <v>0</v>
      </c>
      <c r="D49" s="43">
        <f t="shared" si="4"/>
        <v>44067</v>
      </c>
      <c r="E49" s="43">
        <f t="shared" si="4"/>
        <v>44080</v>
      </c>
      <c r="F49" s="53">
        <f>Table2728[[#This Row],[Rate Type]]</f>
        <v>0</v>
      </c>
      <c r="G49" s="38">
        <f>'Period One'!J48</f>
        <v>0</v>
      </c>
      <c r="H49" s="38"/>
      <c r="I49" s="40">
        <f t="shared" si="0"/>
        <v>20</v>
      </c>
      <c r="J49" s="41" t="str">
        <f t="shared" si="1"/>
        <v>$4.00</v>
      </c>
      <c r="K49" s="44" t="str">
        <f>IF(OR(G49&gt;19.99,(Table2729[[#This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Table2728[[#This Row],[Essential Occupation]]</f>
        <v>0</v>
      </c>
      <c r="D50" s="43">
        <f t="shared" si="4"/>
        <v>44067</v>
      </c>
      <c r="E50" s="43">
        <f t="shared" si="4"/>
        <v>44080</v>
      </c>
      <c r="F50" s="53">
        <f>Table2728[[#This Row],[Rate Type]]</f>
        <v>0</v>
      </c>
      <c r="G50" s="38">
        <f>'Period One'!J49</f>
        <v>0</v>
      </c>
      <c r="H50" s="38"/>
      <c r="I50" s="40">
        <f t="shared" si="0"/>
        <v>20</v>
      </c>
      <c r="J50" s="41" t="str">
        <f t="shared" si="1"/>
        <v>$4.00</v>
      </c>
      <c r="K50" s="44" t="str">
        <f>IF(OR(G50&gt;19.99,(Table2729[[#This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Table2728[[#This Row],[Essential Occupation]]</f>
        <v>0</v>
      </c>
      <c r="D51" s="43">
        <f t="shared" si="4"/>
        <v>44067</v>
      </c>
      <c r="E51" s="43">
        <f t="shared" si="4"/>
        <v>44080</v>
      </c>
      <c r="F51" s="53">
        <f>Table2728[[#This Row],[Rate Type]]</f>
        <v>0</v>
      </c>
      <c r="G51" s="38">
        <f>'Period One'!J50</f>
        <v>0</v>
      </c>
      <c r="H51" s="38"/>
      <c r="I51" s="40">
        <f t="shared" si="0"/>
        <v>20</v>
      </c>
      <c r="J51" s="41" t="str">
        <f t="shared" si="1"/>
        <v>$4.00</v>
      </c>
      <c r="K51" s="44" t="str">
        <f>IF(OR(G51&gt;19.99,(Table2729[[#This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Table2728[[#This Row],[Essential Occupation]]</f>
        <v>0</v>
      </c>
      <c r="D52" s="43">
        <f t="shared" si="4"/>
        <v>44067</v>
      </c>
      <c r="E52" s="43">
        <f t="shared" si="4"/>
        <v>44080</v>
      </c>
      <c r="F52" s="53">
        <f>Table2728[[#This Row],[Rate Type]]</f>
        <v>0</v>
      </c>
      <c r="G52" s="38">
        <f>'Period One'!J51</f>
        <v>0</v>
      </c>
      <c r="H52" s="38"/>
      <c r="I52" s="40">
        <f t="shared" si="0"/>
        <v>20</v>
      </c>
      <c r="J52" s="41" t="str">
        <f t="shared" si="1"/>
        <v>$4.00</v>
      </c>
      <c r="K52" s="44" t="str">
        <f>IF(OR(G52&gt;19.99,(Table2729[[#This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Table2728[[#This Row],[Essential Occupation]]</f>
        <v>0</v>
      </c>
      <c r="D53" s="43">
        <f t="shared" si="4"/>
        <v>44067</v>
      </c>
      <c r="E53" s="43">
        <f t="shared" si="4"/>
        <v>44080</v>
      </c>
      <c r="F53" s="53">
        <f>Table2728[[#This Row],[Rate Type]]</f>
        <v>0</v>
      </c>
      <c r="G53" s="38">
        <f>'Period One'!J52</f>
        <v>0</v>
      </c>
      <c r="H53" s="38"/>
      <c r="I53" s="40">
        <f t="shared" si="0"/>
        <v>20</v>
      </c>
      <c r="J53" s="41" t="str">
        <f t="shared" si="1"/>
        <v>$4.00</v>
      </c>
      <c r="K53" s="44" t="str">
        <f>IF(OR(G53&gt;19.99,(Table2729[[#This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Table2728[[#This Row],[Essential Occupation]]</f>
        <v>0</v>
      </c>
      <c r="D54" s="43">
        <f t="shared" si="4"/>
        <v>44067</v>
      </c>
      <c r="E54" s="43">
        <f t="shared" si="4"/>
        <v>44080</v>
      </c>
      <c r="F54" s="53">
        <f>Table2728[[#This Row],[Rate Type]]</f>
        <v>0</v>
      </c>
      <c r="G54" s="38">
        <f>'Period One'!J53</f>
        <v>0</v>
      </c>
      <c r="H54" s="38"/>
      <c r="I54" s="40">
        <f t="shared" si="0"/>
        <v>20</v>
      </c>
      <c r="J54" s="41" t="str">
        <f t="shared" si="1"/>
        <v>$4.00</v>
      </c>
      <c r="K54" s="44" t="str">
        <f>IF(OR(G54&gt;19.99,(Table2729[[#This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Table2728[[#This Row],[Essential Occupation]]</f>
        <v>0</v>
      </c>
      <c r="D55" s="43">
        <f t="shared" si="4"/>
        <v>44067</v>
      </c>
      <c r="E55" s="43">
        <f t="shared" si="4"/>
        <v>44080</v>
      </c>
      <c r="F55" s="53">
        <f>Table2728[[#This Row],[Rate Type]]</f>
        <v>0</v>
      </c>
      <c r="G55" s="38">
        <f>'Period One'!J54</f>
        <v>0</v>
      </c>
      <c r="H55" s="38"/>
      <c r="I55" s="40">
        <f t="shared" si="0"/>
        <v>20</v>
      </c>
      <c r="J55" s="41" t="str">
        <f t="shared" si="1"/>
        <v>$4.00</v>
      </c>
      <c r="K55" s="44" t="str">
        <f>IF(OR(G55&gt;19.99,(Table2729[[#This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Table2728[[#This Row],[Essential Occupation]]</f>
        <v>0</v>
      </c>
      <c r="D56" s="43">
        <f t="shared" si="4"/>
        <v>44067</v>
      </c>
      <c r="E56" s="43">
        <f t="shared" si="4"/>
        <v>44080</v>
      </c>
      <c r="F56" s="53">
        <f>Table2728[[#This Row],[Rate Type]]</f>
        <v>0</v>
      </c>
      <c r="G56" s="38">
        <f>'Period One'!J55</f>
        <v>0</v>
      </c>
      <c r="H56" s="38"/>
      <c r="I56" s="40">
        <f t="shared" si="0"/>
        <v>20</v>
      </c>
      <c r="J56" s="41" t="str">
        <f t="shared" si="1"/>
        <v>$4.00</v>
      </c>
      <c r="K56" s="44" t="str">
        <f>IF(OR(G56&gt;19.99,(Table2729[[#This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Table2728[[#This Row],[Essential Occupation]]</f>
        <v>0</v>
      </c>
      <c r="D57" s="43">
        <f t="shared" si="4"/>
        <v>44067</v>
      </c>
      <c r="E57" s="43">
        <f t="shared" si="4"/>
        <v>44080</v>
      </c>
      <c r="F57" s="53">
        <f>Table2728[[#This Row],[Rate Type]]</f>
        <v>0</v>
      </c>
      <c r="G57" s="38">
        <f>'Period One'!J56</f>
        <v>0</v>
      </c>
      <c r="H57" s="38"/>
      <c r="I57" s="40">
        <f t="shared" si="0"/>
        <v>20</v>
      </c>
      <c r="J57" s="41" t="str">
        <f t="shared" si="1"/>
        <v>$4.00</v>
      </c>
      <c r="K57" s="44" t="str">
        <f>IF(OR(G57&gt;19.99,(Table2729[[#This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Table2728[[#This Row],[Essential Occupation]]</f>
        <v>0</v>
      </c>
      <c r="D58" s="43">
        <f t="shared" si="4"/>
        <v>44067</v>
      </c>
      <c r="E58" s="43">
        <f t="shared" si="4"/>
        <v>44080</v>
      </c>
      <c r="F58" s="53">
        <f>Table2728[[#This Row],[Rate Type]]</f>
        <v>0</v>
      </c>
      <c r="G58" s="38">
        <f>'Period One'!J57</f>
        <v>0</v>
      </c>
      <c r="H58" s="38"/>
      <c r="I58" s="40">
        <f t="shared" si="0"/>
        <v>20</v>
      </c>
      <c r="J58" s="41" t="str">
        <f t="shared" si="1"/>
        <v>$4.00</v>
      </c>
      <c r="K58" s="44" t="str">
        <f>IF(OR(G58&gt;19.99,(Table2729[[#This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Table2728[[#This Row],[Essential Occupation]]</f>
        <v>0</v>
      </c>
      <c r="D59" s="43">
        <f t="shared" si="4"/>
        <v>44067</v>
      </c>
      <c r="E59" s="43">
        <f t="shared" si="4"/>
        <v>44080</v>
      </c>
      <c r="F59" s="53">
        <f>Table2728[[#This Row],[Rate Type]]</f>
        <v>0</v>
      </c>
      <c r="G59" s="38">
        <f>'Period One'!J58</f>
        <v>0</v>
      </c>
      <c r="H59" s="38"/>
      <c r="I59" s="40">
        <f t="shared" si="0"/>
        <v>20</v>
      </c>
      <c r="J59" s="41" t="str">
        <f t="shared" si="1"/>
        <v>$4.00</v>
      </c>
      <c r="K59" s="44" t="str">
        <f>IF(OR(G59&gt;19.99,(Table2729[[#This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Table2728[[#This Row],[Essential Occupation]]</f>
        <v>0</v>
      </c>
      <c r="D60" s="43">
        <f t="shared" si="4"/>
        <v>44067</v>
      </c>
      <c r="E60" s="43">
        <f t="shared" si="4"/>
        <v>44080</v>
      </c>
      <c r="F60" s="53">
        <f>Table2728[[#This Row],[Rate Type]]</f>
        <v>0</v>
      </c>
      <c r="G60" s="38">
        <f>'Period One'!J59</f>
        <v>0</v>
      </c>
      <c r="H60" s="38"/>
      <c r="I60" s="40">
        <f t="shared" si="0"/>
        <v>20</v>
      </c>
      <c r="J60" s="41" t="str">
        <f t="shared" si="1"/>
        <v>$4.00</v>
      </c>
      <c r="K60" s="44" t="str">
        <f>IF(OR(G60&gt;19.99,(Table2729[[#This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Table2728[[#This Row],[Essential Occupation]]</f>
        <v>0</v>
      </c>
      <c r="D61" s="43">
        <f t="shared" si="4"/>
        <v>44067</v>
      </c>
      <c r="E61" s="43">
        <f t="shared" si="4"/>
        <v>44080</v>
      </c>
      <c r="F61" s="53">
        <f>Table2728[[#This Row],[Rate Type]]</f>
        <v>0</v>
      </c>
      <c r="G61" s="38">
        <f>'Period One'!J60</f>
        <v>0</v>
      </c>
      <c r="H61" s="38"/>
      <c r="I61" s="40">
        <f t="shared" si="0"/>
        <v>20</v>
      </c>
      <c r="J61" s="41" t="str">
        <f t="shared" si="1"/>
        <v>$4.00</v>
      </c>
      <c r="K61" s="44" t="str">
        <f>IF(OR(G61&gt;19.99,(Table2729[[#This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Table2728[[#This Row],[Essential Occupation]]</f>
        <v>0</v>
      </c>
      <c r="D62" s="43">
        <f t="shared" si="4"/>
        <v>44067</v>
      </c>
      <c r="E62" s="43">
        <f t="shared" si="4"/>
        <v>44080</v>
      </c>
      <c r="F62" s="53">
        <f>Table2728[[#This Row],[Rate Type]]</f>
        <v>0</v>
      </c>
      <c r="G62" s="38">
        <f>'Period One'!J61</f>
        <v>0</v>
      </c>
      <c r="H62" s="38"/>
      <c r="I62" s="40">
        <f t="shared" si="0"/>
        <v>20</v>
      </c>
      <c r="J62" s="41" t="str">
        <f t="shared" si="1"/>
        <v>$4.00</v>
      </c>
      <c r="K62" s="44" t="str">
        <f>IF(OR(G62&gt;19.99,(Table2729[[#This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Table2728[[#This Row],[Essential Occupation]]</f>
        <v>0</v>
      </c>
      <c r="D63" s="43">
        <f t="shared" si="4"/>
        <v>44067</v>
      </c>
      <c r="E63" s="43">
        <f t="shared" si="4"/>
        <v>44080</v>
      </c>
      <c r="F63" s="53">
        <f>Table2728[[#This Row],[Rate Type]]</f>
        <v>0</v>
      </c>
      <c r="G63" s="38">
        <f>'Period One'!J62</f>
        <v>0</v>
      </c>
      <c r="H63" s="38"/>
      <c r="I63" s="40">
        <f t="shared" si="0"/>
        <v>20</v>
      </c>
      <c r="J63" s="41" t="str">
        <f t="shared" si="1"/>
        <v>$4.00</v>
      </c>
      <c r="K63" s="44" t="str">
        <f>IF(OR(G63&gt;19.99,(Table2729[[#This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Table2728[[#This Row],[Essential Occupation]]</f>
        <v>0</v>
      </c>
      <c r="D64" s="43">
        <f t="shared" ref="D64:E79" si="5">D63</f>
        <v>44067</v>
      </c>
      <c r="E64" s="43">
        <f t="shared" si="5"/>
        <v>44080</v>
      </c>
      <c r="F64" s="53">
        <f>Table2728[[#This Row],[Rate Type]]</f>
        <v>0</v>
      </c>
      <c r="G64" s="38">
        <f>'Period One'!J63</f>
        <v>0</v>
      </c>
      <c r="H64" s="38"/>
      <c r="I64" s="40">
        <f t="shared" si="0"/>
        <v>20</v>
      </c>
      <c r="J64" s="41" t="str">
        <f t="shared" si="1"/>
        <v>$4.00</v>
      </c>
      <c r="K64" s="44" t="str">
        <f>IF(OR(G64&gt;19.99,(Table2729[[#This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Table2728[[#This Row],[Essential Occupation]]</f>
        <v>0</v>
      </c>
      <c r="D65" s="43">
        <f t="shared" si="5"/>
        <v>44067</v>
      </c>
      <c r="E65" s="43">
        <f t="shared" si="5"/>
        <v>44080</v>
      </c>
      <c r="F65" s="53">
        <f>Table2728[[#This Row],[Rate Type]]</f>
        <v>0</v>
      </c>
      <c r="G65" s="38">
        <f>'Period One'!J64</f>
        <v>0</v>
      </c>
      <c r="H65" s="38"/>
      <c r="I65" s="40">
        <f t="shared" si="0"/>
        <v>20</v>
      </c>
      <c r="J65" s="41" t="str">
        <f t="shared" si="1"/>
        <v>$4.00</v>
      </c>
      <c r="K65" s="44" t="str">
        <f>IF(OR(G65&gt;19.99,(Table2729[[#This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Table2728[[#This Row],[Essential Occupation]]</f>
        <v>0</v>
      </c>
      <c r="D66" s="43">
        <f t="shared" si="5"/>
        <v>44067</v>
      </c>
      <c r="E66" s="43">
        <f t="shared" si="5"/>
        <v>44080</v>
      </c>
      <c r="F66" s="53">
        <f>Table2728[[#This Row],[Rate Type]]</f>
        <v>0</v>
      </c>
      <c r="G66" s="38">
        <f>'Period One'!J65</f>
        <v>0</v>
      </c>
      <c r="H66" s="38"/>
      <c r="I66" s="40">
        <f t="shared" si="0"/>
        <v>20</v>
      </c>
      <c r="J66" s="41" t="str">
        <f t="shared" si="1"/>
        <v>$4.00</v>
      </c>
      <c r="K66" s="44" t="str">
        <f>IF(OR(G66&gt;19.99,(Table2729[[#This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Table2728[[#This Row],[Essential Occupation]]</f>
        <v>0</v>
      </c>
      <c r="D67" s="43">
        <f t="shared" si="5"/>
        <v>44067</v>
      </c>
      <c r="E67" s="43">
        <f t="shared" si="5"/>
        <v>44080</v>
      </c>
      <c r="F67" s="53">
        <f>Table2728[[#This Row],[Rate Type]]</f>
        <v>0</v>
      </c>
      <c r="G67" s="38">
        <f>'Period One'!J66</f>
        <v>0</v>
      </c>
      <c r="H67" s="38"/>
      <c r="I67" s="40">
        <f t="shared" si="0"/>
        <v>20</v>
      </c>
      <c r="J67" s="41" t="str">
        <f t="shared" si="1"/>
        <v>$4.00</v>
      </c>
      <c r="K67" s="44" t="str">
        <f>IF(OR(G67&gt;19.99,(Table2729[[#This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Table2728[[#This Row],[Essential Occupation]]</f>
        <v>0</v>
      </c>
      <c r="D68" s="43">
        <f t="shared" si="5"/>
        <v>44067</v>
      </c>
      <c r="E68" s="43">
        <f t="shared" si="5"/>
        <v>44080</v>
      </c>
      <c r="F68" s="53">
        <f>Table2728[[#This Row],[Rate Type]]</f>
        <v>0</v>
      </c>
      <c r="G68" s="38">
        <f>'Period One'!J67</f>
        <v>0</v>
      </c>
      <c r="H68" s="38"/>
      <c r="I68" s="40">
        <f t="shared" si="0"/>
        <v>20</v>
      </c>
      <c r="J68" s="41" t="str">
        <f t="shared" si="1"/>
        <v>$4.00</v>
      </c>
      <c r="K68" s="44" t="str">
        <f>IF(OR(G68&gt;19.99,(Table2729[[#This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Table2728[[#This Row],[Essential Occupation]]</f>
        <v>0</v>
      </c>
      <c r="D69" s="43">
        <f t="shared" si="5"/>
        <v>44067</v>
      </c>
      <c r="E69" s="43">
        <f t="shared" si="5"/>
        <v>44080</v>
      </c>
      <c r="F69" s="53">
        <f>Table2728[[#This Row],[Rate Type]]</f>
        <v>0</v>
      </c>
      <c r="G69" s="38">
        <f>'Period One'!J68</f>
        <v>0</v>
      </c>
      <c r="H69" s="38"/>
      <c r="I69" s="40">
        <f t="shared" si="0"/>
        <v>20</v>
      </c>
      <c r="J69" s="41" t="str">
        <f t="shared" si="1"/>
        <v>$4.00</v>
      </c>
      <c r="K69" s="44" t="str">
        <f>IF(OR(G69&gt;19.99,(Table2729[[#This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Table2728[[#This Row],[Essential Occupation]]</f>
        <v>0</v>
      </c>
      <c r="D70" s="43">
        <f t="shared" si="5"/>
        <v>44067</v>
      </c>
      <c r="E70" s="43">
        <f t="shared" si="5"/>
        <v>44080</v>
      </c>
      <c r="F70" s="53">
        <f>Table2728[[#This Row],[Rate Type]]</f>
        <v>0</v>
      </c>
      <c r="G70" s="38">
        <f>'Period One'!J69</f>
        <v>0</v>
      </c>
      <c r="H70" s="38"/>
      <c r="I70" s="40">
        <f t="shared" si="0"/>
        <v>20</v>
      </c>
      <c r="J70" s="41" t="str">
        <f t="shared" si="1"/>
        <v>$4.00</v>
      </c>
      <c r="K70" s="44" t="str">
        <f>IF(OR(G70&gt;19.99,(Table2729[[#This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Table2728[[#This Row],[Essential Occupation]]</f>
        <v>0</v>
      </c>
      <c r="D71" s="43">
        <f t="shared" si="5"/>
        <v>44067</v>
      </c>
      <c r="E71" s="43">
        <f t="shared" si="5"/>
        <v>44080</v>
      </c>
      <c r="F71" s="53">
        <f>Table2728[[#This Row],[Rate Type]]</f>
        <v>0</v>
      </c>
      <c r="G71" s="38">
        <f>'Period One'!J70</f>
        <v>0</v>
      </c>
      <c r="H71" s="38"/>
      <c r="I71" s="40">
        <f t="shared" si="0"/>
        <v>20</v>
      </c>
      <c r="J71" s="41" t="str">
        <f t="shared" si="1"/>
        <v>$4.00</v>
      </c>
      <c r="K71" s="44" t="str">
        <f>IF(OR(G71&gt;19.99,(Table2729[[#This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Table2728[[#This Row],[Essential Occupation]]</f>
        <v>0</v>
      </c>
      <c r="D72" s="43">
        <f t="shared" si="5"/>
        <v>44067</v>
      </c>
      <c r="E72" s="43">
        <f t="shared" si="5"/>
        <v>44080</v>
      </c>
      <c r="F72" s="53">
        <f>Table2728[[#This Row],[Rate Type]]</f>
        <v>0</v>
      </c>
      <c r="G72" s="38">
        <f>'Period One'!J71</f>
        <v>0</v>
      </c>
      <c r="H72" s="38"/>
      <c r="I72" s="40">
        <f t="shared" si="0"/>
        <v>20</v>
      </c>
      <c r="J72" s="41" t="str">
        <f t="shared" si="1"/>
        <v>$4.00</v>
      </c>
      <c r="K72" s="44" t="str">
        <f>IF(OR(G72&gt;19.99,(Table2729[[#This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Table2728[[#This Row],[Essential Occupation]]</f>
        <v>0</v>
      </c>
      <c r="D73" s="43">
        <f t="shared" si="5"/>
        <v>44067</v>
      </c>
      <c r="E73" s="43">
        <f t="shared" si="5"/>
        <v>44080</v>
      </c>
      <c r="F73" s="53">
        <f>Table2728[[#This Row],[Rate Type]]</f>
        <v>0</v>
      </c>
      <c r="G73" s="38">
        <f>'Period One'!J72</f>
        <v>0</v>
      </c>
      <c r="H73" s="38"/>
      <c r="I73" s="40">
        <f t="shared" si="0"/>
        <v>20</v>
      </c>
      <c r="J73" s="41" t="str">
        <f t="shared" si="1"/>
        <v>$4.00</v>
      </c>
      <c r="K73" s="44" t="str">
        <f>IF(OR(G73&gt;19.99,(Table2729[[#This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Table2728[[#This Row],[Essential Occupation]]</f>
        <v>0</v>
      </c>
      <c r="D74" s="43">
        <f t="shared" si="5"/>
        <v>44067</v>
      </c>
      <c r="E74" s="43">
        <f t="shared" si="5"/>
        <v>44080</v>
      </c>
      <c r="F74" s="53">
        <f>Table2728[[#This Row],[Rate Type]]</f>
        <v>0</v>
      </c>
      <c r="G74" s="38">
        <f>'Period One'!J73</f>
        <v>0</v>
      </c>
      <c r="H74" s="38"/>
      <c r="I74" s="40">
        <f t="shared" si="0"/>
        <v>20</v>
      </c>
      <c r="J74" s="41" t="str">
        <f t="shared" si="1"/>
        <v>$4.00</v>
      </c>
      <c r="K74" s="44" t="str">
        <f>IF(OR(G74&gt;19.99,(Table2729[[#This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Table2728[[#This Row],[Essential Occupation]]</f>
        <v>0</v>
      </c>
      <c r="D75" s="43">
        <f t="shared" si="5"/>
        <v>44067</v>
      </c>
      <c r="E75" s="43">
        <f t="shared" si="5"/>
        <v>44080</v>
      </c>
      <c r="F75" s="53">
        <f>Table2728[[#This Row],[Rate Type]]</f>
        <v>0</v>
      </c>
      <c r="G75" s="38">
        <f>'Period One'!J74</f>
        <v>0</v>
      </c>
      <c r="H75" s="38"/>
      <c r="I75" s="40">
        <f t="shared" si="0"/>
        <v>20</v>
      </c>
      <c r="J75" s="41" t="str">
        <f t="shared" si="1"/>
        <v>$4.00</v>
      </c>
      <c r="K75" s="44" t="str">
        <f>IF(OR(G75&gt;19.99,(Table2729[[#This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Table2728[[#This Row],[Essential Occupation]]</f>
        <v>0</v>
      </c>
      <c r="D76" s="43">
        <f t="shared" si="5"/>
        <v>44067</v>
      </c>
      <c r="E76" s="43">
        <f t="shared" si="5"/>
        <v>44080</v>
      </c>
      <c r="F76" s="53">
        <f>Table2728[[#This Row],[Rate Type]]</f>
        <v>0</v>
      </c>
      <c r="G76" s="38">
        <f>'Period One'!J75</f>
        <v>0</v>
      </c>
      <c r="H76" s="38"/>
      <c r="I76" s="40">
        <f t="shared" si="0"/>
        <v>20</v>
      </c>
      <c r="J76" s="41" t="str">
        <f t="shared" si="1"/>
        <v>$4.00</v>
      </c>
      <c r="K76" s="44" t="str">
        <f>IF(OR(G76&gt;19.99,(Table2729[[#This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Table2728[[#This Row],[Essential Occupation]]</f>
        <v>0</v>
      </c>
      <c r="D77" s="43">
        <f t="shared" si="5"/>
        <v>44067</v>
      </c>
      <c r="E77" s="43">
        <f t="shared" si="5"/>
        <v>44080</v>
      </c>
      <c r="F77" s="53">
        <f>Table2728[[#This Row],[Rate Type]]</f>
        <v>0</v>
      </c>
      <c r="G77" s="38">
        <f>'Period One'!J76</f>
        <v>0</v>
      </c>
      <c r="H77" s="38"/>
      <c r="I77" s="40">
        <f t="shared" si="0"/>
        <v>20</v>
      </c>
      <c r="J77" s="41" t="str">
        <f t="shared" si="1"/>
        <v>$4.00</v>
      </c>
      <c r="K77" s="44" t="str">
        <f>IF(OR(G77&gt;19.99,(Table2729[[#This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Table2728[[#This Row],[Essential Occupation]]</f>
        <v>0</v>
      </c>
      <c r="D78" s="43">
        <f t="shared" si="5"/>
        <v>44067</v>
      </c>
      <c r="E78" s="43">
        <f t="shared" si="5"/>
        <v>44080</v>
      </c>
      <c r="F78" s="53">
        <f>Table2728[[#This Row],[Rate Type]]</f>
        <v>0</v>
      </c>
      <c r="G78" s="38">
        <f>'Period One'!J77</f>
        <v>0</v>
      </c>
      <c r="H78" s="38"/>
      <c r="I78" s="40">
        <f t="shared" si="0"/>
        <v>20</v>
      </c>
      <c r="J78" s="41" t="str">
        <f t="shared" si="1"/>
        <v>$4.00</v>
      </c>
      <c r="K78" s="44" t="str">
        <f>IF(OR(G78&gt;19.99,(Table2729[[#This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Table2728[[#This Row],[Essential Occupation]]</f>
        <v>0</v>
      </c>
      <c r="D79" s="43">
        <f t="shared" si="5"/>
        <v>44067</v>
      </c>
      <c r="E79" s="43">
        <f t="shared" si="5"/>
        <v>44080</v>
      </c>
      <c r="F79" s="53">
        <f>Table2728[[#This Row],[Rate Type]]</f>
        <v>0</v>
      </c>
      <c r="G79" s="38">
        <f>'Period One'!J78</f>
        <v>0</v>
      </c>
      <c r="H79" s="38"/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IF(OR(G79&gt;19.99,(Table2729[[#This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Table2728[[#This Row],[Essential Occupation]]</f>
        <v>0</v>
      </c>
      <c r="D80" s="43">
        <f t="shared" ref="D80:E95" si="8">D79</f>
        <v>44067</v>
      </c>
      <c r="E80" s="43">
        <f t="shared" si="8"/>
        <v>44080</v>
      </c>
      <c r="F80" s="53">
        <f>Table2728[[#This Row],[Rate Type]]</f>
        <v>0</v>
      </c>
      <c r="G80" s="38">
        <f>'Period One'!J79</f>
        <v>0</v>
      </c>
      <c r="H80" s="38"/>
      <c r="I80" s="40">
        <f t="shared" si="6"/>
        <v>20</v>
      </c>
      <c r="J80" s="41" t="str">
        <f t="shared" si="7"/>
        <v>$4.00</v>
      </c>
      <c r="K80" s="44" t="str">
        <f>IF(OR(G80&gt;19.99,(Table2729[[#This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Table2728[[#This Row],[Essential Occupation]]</f>
        <v>0</v>
      </c>
      <c r="D81" s="43">
        <f t="shared" si="8"/>
        <v>44067</v>
      </c>
      <c r="E81" s="43">
        <f t="shared" si="8"/>
        <v>44080</v>
      </c>
      <c r="F81" s="53">
        <f>Table2728[[#This Row],[Rate Type]]</f>
        <v>0</v>
      </c>
      <c r="G81" s="38">
        <f>'Period One'!J80</f>
        <v>0</v>
      </c>
      <c r="H81" s="38"/>
      <c r="I81" s="40">
        <f t="shared" si="6"/>
        <v>20</v>
      </c>
      <c r="J81" s="41" t="str">
        <f t="shared" si="7"/>
        <v>$4.00</v>
      </c>
      <c r="K81" s="44" t="str">
        <f>IF(OR(G81&gt;19.99,(Table2729[[#This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Table2728[[#This Row],[Essential Occupation]]</f>
        <v>0</v>
      </c>
      <c r="D82" s="43">
        <f t="shared" si="8"/>
        <v>44067</v>
      </c>
      <c r="E82" s="43">
        <f t="shared" si="8"/>
        <v>44080</v>
      </c>
      <c r="F82" s="53">
        <f>Table2728[[#This Row],[Rate Type]]</f>
        <v>0</v>
      </c>
      <c r="G82" s="38">
        <f>'Period One'!J81</f>
        <v>0</v>
      </c>
      <c r="H82" s="38"/>
      <c r="I82" s="40">
        <f t="shared" si="6"/>
        <v>20</v>
      </c>
      <c r="J82" s="41" t="str">
        <f t="shared" si="7"/>
        <v>$4.00</v>
      </c>
      <c r="K82" s="44" t="str">
        <f>IF(OR(G82&gt;19.99,(Table2729[[#This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Table2728[[#This Row],[Essential Occupation]]</f>
        <v>0</v>
      </c>
      <c r="D83" s="43">
        <f t="shared" si="8"/>
        <v>44067</v>
      </c>
      <c r="E83" s="43">
        <f t="shared" si="8"/>
        <v>44080</v>
      </c>
      <c r="F83" s="53">
        <f>Table2728[[#This Row],[Rate Type]]</f>
        <v>0</v>
      </c>
      <c r="G83" s="38">
        <f>'Period One'!J82</f>
        <v>0</v>
      </c>
      <c r="H83" s="38"/>
      <c r="I83" s="40">
        <f t="shared" si="6"/>
        <v>20</v>
      </c>
      <c r="J83" s="41" t="str">
        <f t="shared" si="7"/>
        <v>$4.00</v>
      </c>
      <c r="K83" s="44" t="str">
        <f>IF(OR(G83&gt;19.99,(Table2729[[#This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Table2728[[#This Row],[Essential Occupation]]</f>
        <v>0</v>
      </c>
      <c r="D84" s="43">
        <f t="shared" si="8"/>
        <v>44067</v>
      </c>
      <c r="E84" s="43">
        <f t="shared" si="8"/>
        <v>44080</v>
      </c>
      <c r="F84" s="53">
        <f>Table2728[[#This Row],[Rate Type]]</f>
        <v>0</v>
      </c>
      <c r="G84" s="38">
        <f>'Period One'!J83</f>
        <v>0</v>
      </c>
      <c r="H84" s="38"/>
      <c r="I84" s="40">
        <f t="shared" si="6"/>
        <v>20</v>
      </c>
      <c r="J84" s="41" t="str">
        <f t="shared" si="7"/>
        <v>$4.00</v>
      </c>
      <c r="K84" s="44" t="str">
        <f>IF(OR(G84&gt;19.99,(Table2729[[#This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Table2728[[#This Row],[Essential Occupation]]</f>
        <v>0</v>
      </c>
      <c r="D85" s="43">
        <f t="shared" si="8"/>
        <v>44067</v>
      </c>
      <c r="E85" s="43">
        <f t="shared" si="8"/>
        <v>44080</v>
      </c>
      <c r="F85" s="53">
        <f>Table2728[[#This Row],[Rate Type]]</f>
        <v>0</v>
      </c>
      <c r="G85" s="38">
        <f>'Period One'!J84</f>
        <v>0</v>
      </c>
      <c r="H85" s="38"/>
      <c r="I85" s="40">
        <f t="shared" si="6"/>
        <v>20</v>
      </c>
      <c r="J85" s="41" t="str">
        <f t="shared" si="7"/>
        <v>$4.00</v>
      </c>
      <c r="K85" s="44" t="str">
        <f>IF(OR(G85&gt;19.99,(Table2729[[#This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Table2728[[#This Row],[Essential Occupation]]</f>
        <v>0</v>
      </c>
      <c r="D86" s="43">
        <f t="shared" si="8"/>
        <v>44067</v>
      </c>
      <c r="E86" s="43">
        <f t="shared" si="8"/>
        <v>44080</v>
      </c>
      <c r="F86" s="53">
        <f>Table2728[[#This Row],[Rate Type]]</f>
        <v>0</v>
      </c>
      <c r="G86" s="38">
        <f>'Period One'!J85</f>
        <v>0</v>
      </c>
      <c r="H86" s="38"/>
      <c r="I86" s="40">
        <f t="shared" si="6"/>
        <v>20</v>
      </c>
      <c r="J86" s="41" t="str">
        <f t="shared" si="7"/>
        <v>$4.00</v>
      </c>
      <c r="K86" s="44" t="str">
        <f>IF(OR(G86&gt;19.99,(Table2729[[#This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Table2728[[#This Row],[Essential Occupation]]</f>
        <v>0</v>
      </c>
      <c r="D87" s="43">
        <f t="shared" si="8"/>
        <v>44067</v>
      </c>
      <c r="E87" s="43">
        <f t="shared" si="8"/>
        <v>44080</v>
      </c>
      <c r="F87" s="53">
        <f>Table2728[[#This Row],[Rate Type]]</f>
        <v>0</v>
      </c>
      <c r="G87" s="38">
        <f>'Period One'!J86</f>
        <v>0</v>
      </c>
      <c r="H87" s="38"/>
      <c r="I87" s="40">
        <f t="shared" si="6"/>
        <v>20</v>
      </c>
      <c r="J87" s="41" t="str">
        <f t="shared" si="7"/>
        <v>$4.00</v>
      </c>
      <c r="K87" s="44" t="str">
        <f>IF(OR(G87&gt;19.99,(Table2729[[#This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Table2728[[#This Row],[Essential Occupation]]</f>
        <v>0</v>
      </c>
      <c r="D88" s="43">
        <f t="shared" si="8"/>
        <v>44067</v>
      </c>
      <c r="E88" s="43">
        <f t="shared" si="8"/>
        <v>44080</v>
      </c>
      <c r="F88" s="53">
        <f>Table2728[[#This Row],[Rate Type]]</f>
        <v>0</v>
      </c>
      <c r="G88" s="38">
        <f>'Period One'!J87</f>
        <v>0</v>
      </c>
      <c r="H88" s="38"/>
      <c r="I88" s="40">
        <f t="shared" si="6"/>
        <v>20</v>
      </c>
      <c r="J88" s="41" t="str">
        <f t="shared" si="7"/>
        <v>$4.00</v>
      </c>
      <c r="K88" s="44" t="str">
        <f>IF(OR(G88&gt;19.99,(Table2729[[#This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Table2728[[#This Row],[Essential Occupation]]</f>
        <v>0</v>
      </c>
      <c r="D89" s="43">
        <f t="shared" si="8"/>
        <v>44067</v>
      </c>
      <c r="E89" s="43">
        <f t="shared" si="8"/>
        <v>44080</v>
      </c>
      <c r="F89" s="53">
        <f>Table2728[[#This Row],[Rate Type]]</f>
        <v>0</v>
      </c>
      <c r="G89" s="38">
        <f>'Period One'!J88</f>
        <v>0</v>
      </c>
      <c r="H89" s="38"/>
      <c r="I89" s="40">
        <f t="shared" si="6"/>
        <v>20</v>
      </c>
      <c r="J89" s="41" t="str">
        <f t="shared" si="7"/>
        <v>$4.00</v>
      </c>
      <c r="K89" s="44" t="str">
        <f>IF(OR(G89&gt;19.99,(Table2729[[#This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Table2728[[#This Row],[Essential Occupation]]</f>
        <v>0</v>
      </c>
      <c r="D90" s="43">
        <f t="shared" si="8"/>
        <v>44067</v>
      </c>
      <c r="E90" s="43">
        <f t="shared" si="8"/>
        <v>44080</v>
      </c>
      <c r="F90" s="53">
        <f>Table2728[[#This Row],[Rate Type]]</f>
        <v>0</v>
      </c>
      <c r="G90" s="38">
        <f>'Period One'!J89</f>
        <v>0</v>
      </c>
      <c r="H90" s="38"/>
      <c r="I90" s="40">
        <f t="shared" si="6"/>
        <v>20</v>
      </c>
      <c r="J90" s="41" t="str">
        <f t="shared" si="7"/>
        <v>$4.00</v>
      </c>
      <c r="K90" s="44" t="str">
        <f>IF(OR(G90&gt;19.99,(Table2729[[#This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Table2728[[#This Row],[Essential Occupation]]</f>
        <v>0</v>
      </c>
      <c r="D91" s="43">
        <f t="shared" si="8"/>
        <v>44067</v>
      </c>
      <c r="E91" s="43">
        <f t="shared" si="8"/>
        <v>44080</v>
      </c>
      <c r="F91" s="53">
        <f>Table2728[[#This Row],[Rate Type]]</f>
        <v>0</v>
      </c>
      <c r="G91" s="38">
        <f>'Period One'!J90</f>
        <v>0</v>
      </c>
      <c r="H91" s="38"/>
      <c r="I91" s="40">
        <f t="shared" si="6"/>
        <v>20</v>
      </c>
      <c r="J91" s="41" t="str">
        <f t="shared" si="7"/>
        <v>$4.00</v>
      </c>
      <c r="K91" s="44" t="str">
        <f>IF(OR(G91&gt;19.99,(Table2729[[#This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Table2728[[#This Row],[Essential Occupation]]</f>
        <v>0</v>
      </c>
      <c r="D92" s="43">
        <f t="shared" si="8"/>
        <v>44067</v>
      </c>
      <c r="E92" s="43">
        <f t="shared" si="8"/>
        <v>44080</v>
      </c>
      <c r="F92" s="53">
        <f>Table2728[[#This Row],[Rate Type]]</f>
        <v>0</v>
      </c>
      <c r="G92" s="38">
        <f>'Period One'!J91</f>
        <v>0</v>
      </c>
      <c r="H92" s="38"/>
      <c r="I92" s="40">
        <f t="shared" si="6"/>
        <v>20</v>
      </c>
      <c r="J92" s="41" t="str">
        <f t="shared" si="7"/>
        <v>$4.00</v>
      </c>
      <c r="K92" s="44" t="str">
        <f>IF(OR(G92&gt;19.99,(Table2729[[#This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Table2728[[#This Row],[Essential Occupation]]</f>
        <v>0</v>
      </c>
      <c r="D93" s="43">
        <f t="shared" si="8"/>
        <v>44067</v>
      </c>
      <c r="E93" s="43">
        <f t="shared" si="8"/>
        <v>44080</v>
      </c>
      <c r="F93" s="53">
        <f>Table2728[[#This Row],[Rate Type]]</f>
        <v>0</v>
      </c>
      <c r="G93" s="38">
        <f>'Period One'!J92</f>
        <v>0</v>
      </c>
      <c r="H93" s="38"/>
      <c r="I93" s="40">
        <f t="shared" si="6"/>
        <v>20</v>
      </c>
      <c r="J93" s="41" t="str">
        <f t="shared" si="7"/>
        <v>$4.00</v>
      </c>
      <c r="K93" s="44" t="str">
        <f>IF(OR(G93&gt;19.99,(Table2729[[#This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Table2728[[#This Row],[Essential Occupation]]</f>
        <v>0</v>
      </c>
      <c r="D94" s="43">
        <f t="shared" si="8"/>
        <v>44067</v>
      </c>
      <c r="E94" s="43">
        <f t="shared" si="8"/>
        <v>44080</v>
      </c>
      <c r="F94" s="53">
        <f>Table2728[[#This Row],[Rate Type]]</f>
        <v>0</v>
      </c>
      <c r="G94" s="38">
        <f>'Period One'!J93</f>
        <v>0</v>
      </c>
      <c r="H94" s="38"/>
      <c r="I94" s="40">
        <f t="shared" si="6"/>
        <v>20</v>
      </c>
      <c r="J94" s="41" t="str">
        <f t="shared" si="7"/>
        <v>$4.00</v>
      </c>
      <c r="K94" s="44" t="str">
        <f>IF(OR(G94&gt;19.99,(Table2729[[#This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Table2728[[#This Row],[Essential Occupation]]</f>
        <v>0</v>
      </c>
      <c r="D95" s="43">
        <f t="shared" si="8"/>
        <v>44067</v>
      </c>
      <c r="E95" s="43">
        <f t="shared" si="8"/>
        <v>44080</v>
      </c>
      <c r="F95" s="53">
        <f>Table2728[[#This Row],[Rate Type]]</f>
        <v>0</v>
      </c>
      <c r="G95" s="38">
        <f>'Period One'!J94</f>
        <v>0</v>
      </c>
      <c r="H95" s="38"/>
      <c r="I95" s="40">
        <f t="shared" si="6"/>
        <v>20</v>
      </c>
      <c r="J95" s="41" t="str">
        <f t="shared" si="7"/>
        <v>$4.00</v>
      </c>
      <c r="K95" s="44" t="str">
        <f>IF(OR(G95&gt;19.99,(Table2729[[#This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Table2728[[#This Row],[Essential Occupation]]</f>
        <v>0</v>
      </c>
      <c r="D96" s="43">
        <f t="shared" ref="D96:E111" si="9">D95</f>
        <v>44067</v>
      </c>
      <c r="E96" s="43">
        <f t="shared" si="9"/>
        <v>44080</v>
      </c>
      <c r="F96" s="53">
        <f>Table2728[[#This Row],[Rate Type]]</f>
        <v>0</v>
      </c>
      <c r="G96" s="38">
        <f>'Period One'!J95</f>
        <v>0</v>
      </c>
      <c r="H96" s="38"/>
      <c r="I96" s="40">
        <f t="shared" si="6"/>
        <v>20</v>
      </c>
      <c r="J96" s="41" t="str">
        <f t="shared" si="7"/>
        <v>$4.00</v>
      </c>
      <c r="K96" s="44" t="str">
        <f>IF(OR(G96&gt;19.99,(Table2729[[#This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Table2728[[#This Row],[Essential Occupation]]</f>
        <v>0</v>
      </c>
      <c r="D97" s="43">
        <f t="shared" si="9"/>
        <v>44067</v>
      </c>
      <c r="E97" s="43">
        <f t="shared" si="9"/>
        <v>44080</v>
      </c>
      <c r="F97" s="53">
        <f>Table2728[[#This Row],[Rate Type]]</f>
        <v>0</v>
      </c>
      <c r="G97" s="38">
        <f>'Period One'!J96</f>
        <v>0</v>
      </c>
      <c r="H97" s="38"/>
      <c r="I97" s="40">
        <f t="shared" si="6"/>
        <v>20</v>
      </c>
      <c r="J97" s="41" t="str">
        <f t="shared" si="7"/>
        <v>$4.00</v>
      </c>
      <c r="K97" s="44" t="str">
        <f>IF(OR(G97&gt;19.99,(Table2729[[#This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Table2728[[#This Row],[Essential Occupation]]</f>
        <v>0</v>
      </c>
      <c r="D98" s="43">
        <f t="shared" si="9"/>
        <v>44067</v>
      </c>
      <c r="E98" s="43">
        <f t="shared" si="9"/>
        <v>44080</v>
      </c>
      <c r="F98" s="53">
        <f>Table2728[[#This Row],[Rate Type]]</f>
        <v>0</v>
      </c>
      <c r="G98" s="38">
        <f>'Period One'!J97</f>
        <v>0</v>
      </c>
      <c r="H98" s="38"/>
      <c r="I98" s="40">
        <f t="shared" si="6"/>
        <v>20</v>
      </c>
      <c r="J98" s="41" t="str">
        <f t="shared" si="7"/>
        <v>$4.00</v>
      </c>
      <c r="K98" s="44" t="str">
        <f>IF(OR(G98&gt;19.99,(Table2729[[#This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Table2728[[#This Row],[Essential Occupation]]</f>
        <v>0</v>
      </c>
      <c r="D99" s="43">
        <f t="shared" si="9"/>
        <v>44067</v>
      </c>
      <c r="E99" s="43">
        <f t="shared" si="9"/>
        <v>44080</v>
      </c>
      <c r="F99" s="53">
        <f>Table2728[[#This Row],[Rate Type]]</f>
        <v>0</v>
      </c>
      <c r="G99" s="38">
        <f>'Period One'!J98</f>
        <v>0</v>
      </c>
      <c r="H99" s="38"/>
      <c r="I99" s="40">
        <f t="shared" si="6"/>
        <v>20</v>
      </c>
      <c r="J99" s="41" t="str">
        <f t="shared" si="7"/>
        <v>$4.00</v>
      </c>
      <c r="K99" s="44" t="str">
        <f>IF(OR(G99&gt;19.99,(Table2729[[#This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Table2728[[#This Row],[Essential Occupation]]</f>
        <v>0</v>
      </c>
      <c r="D100" s="43">
        <f t="shared" si="9"/>
        <v>44067</v>
      </c>
      <c r="E100" s="43">
        <f t="shared" si="9"/>
        <v>44080</v>
      </c>
      <c r="F100" s="53">
        <f>Table2728[[#This Row],[Rate Type]]</f>
        <v>0</v>
      </c>
      <c r="G100" s="38">
        <f>'Period One'!J99</f>
        <v>0</v>
      </c>
      <c r="H100" s="38"/>
      <c r="I100" s="40">
        <f t="shared" si="6"/>
        <v>20</v>
      </c>
      <c r="J100" s="41" t="str">
        <f t="shared" si="7"/>
        <v>$4.00</v>
      </c>
      <c r="K100" s="44" t="str">
        <f>IF(OR(G100&gt;19.99,(Table2729[[#This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Table2728[[#This Row],[Essential Occupation]]</f>
        <v>0</v>
      </c>
      <c r="D101" s="43">
        <f t="shared" si="9"/>
        <v>44067</v>
      </c>
      <c r="E101" s="43">
        <f t="shared" si="9"/>
        <v>44080</v>
      </c>
      <c r="F101" s="53">
        <f>Table2728[[#This Row],[Rate Type]]</f>
        <v>0</v>
      </c>
      <c r="G101" s="38">
        <f>'Period One'!J100</f>
        <v>0</v>
      </c>
      <c r="H101" s="38"/>
      <c r="I101" s="40">
        <f t="shared" si="6"/>
        <v>20</v>
      </c>
      <c r="J101" s="41" t="str">
        <f t="shared" si="7"/>
        <v>$4.00</v>
      </c>
      <c r="K101" s="44" t="str">
        <f>IF(OR(G101&gt;19.99,(Table2729[[#This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Table2728[[#This Row],[Essential Occupation]]</f>
        <v>0</v>
      </c>
      <c r="D102" s="43">
        <f t="shared" si="9"/>
        <v>44067</v>
      </c>
      <c r="E102" s="43">
        <f t="shared" si="9"/>
        <v>44080</v>
      </c>
      <c r="F102" s="53">
        <f>Table2728[[#This Row],[Rate Type]]</f>
        <v>0</v>
      </c>
      <c r="G102" s="38">
        <f>'Period One'!J101</f>
        <v>0</v>
      </c>
      <c r="H102" s="38"/>
      <c r="I102" s="40">
        <f t="shared" si="6"/>
        <v>20</v>
      </c>
      <c r="J102" s="41" t="str">
        <f t="shared" si="7"/>
        <v>$4.00</v>
      </c>
      <c r="K102" s="44" t="str">
        <f>IF(OR(G102&gt;19.99,(Table2729[[#This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Table2728[[#This Row],[Essential Occupation]]</f>
        <v>0</v>
      </c>
      <c r="D103" s="43">
        <f t="shared" si="9"/>
        <v>44067</v>
      </c>
      <c r="E103" s="43">
        <f t="shared" si="9"/>
        <v>44080</v>
      </c>
      <c r="F103" s="53">
        <f>Table2728[[#This Row],[Rate Type]]</f>
        <v>0</v>
      </c>
      <c r="G103" s="38">
        <f>'Period One'!J102</f>
        <v>0</v>
      </c>
      <c r="H103" s="38"/>
      <c r="I103" s="40">
        <f t="shared" si="6"/>
        <v>20</v>
      </c>
      <c r="J103" s="41" t="str">
        <f t="shared" si="7"/>
        <v>$4.00</v>
      </c>
      <c r="K103" s="44" t="str">
        <f>IF(OR(G103&gt;19.99,(Table2729[[#This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Table2728[[#This Row],[Essential Occupation]]</f>
        <v>0</v>
      </c>
      <c r="D104" s="43">
        <f t="shared" si="9"/>
        <v>44067</v>
      </c>
      <c r="E104" s="43">
        <f t="shared" si="9"/>
        <v>44080</v>
      </c>
      <c r="F104" s="53">
        <f>Table2728[[#This Row],[Rate Type]]</f>
        <v>0</v>
      </c>
      <c r="G104" s="38">
        <f>'Period One'!J103</f>
        <v>0</v>
      </c>
      <c r="H104" s="38"/>
      <c r="I104" s="40">
        <f t="shared" si="6"/>
        <v>20</v>
      </c>
      <c r="J104" s="41" t="str">
        <f t="shared" si="7"/>
        <v>$4.00</v>
      </c>
      <c r="K104" s="44" t="str">
        <f>IF(OR(G104&gt;19.99,(Table2729[[#This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Table2728[[#This Row],[Essential Occupation]]</f>
        <v>0</v>
      </c>
      <c r="D105" s="43">
        <f t="shared" si="9"/>
        <v>44067</v>
      </c>
      <c r="E105" s="43">
        <f t="shared" si="9"/>
        <v>44080</v>
      </c>
      <c r="F105" s="53">
        <f>Table2728[[#This Row],[Rate Type]]</f>
        <v>0</v>
      </c>
      <c r="G105" s="38">
        <f>'Period One'!J104</f>
        <v>0</v>
      </c>
      <c r="H105" s="38"/>
      <c r="I105" s="40">
        <f t="shared" si="6"/>
        <v>20</v>
      </c>
      <c r="J105" s="41" t="str">
        <f t="shared" si="7"/>
        <v>$4.00</v>
      </c>
      <c r="K105" s="44" t="str">
        <f>IF(OR(G105&gt;19.99,(Table2729[[#This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Table2728[[#This Row],[Essential Occupation]]</f>
        <v>0</v>
      </c>
      <c r="D106" s="43">
        <f t="shared" si="9"/>
        <v>44067</v>
      </c>
      <c r="E106" s="43">
        <f t="shared" si="9"/>
        <v>44080</v>
      </c>
      <c r="F106" s="53">
        <f>Table2728[[#This Row],[Rate Type]]</f>
        <v>0</v>
      </c>
      <c r="G106" s="38">
        <f>'Period One'!J105</f>
        <v>0</v>
      </c>
      <c r="H106" s="38"/>
      <c r="I106" s="40">
        <f t="shared" si="6"/>
        <v>20</v>
      </c>
      <c r="J106" s="41" t="str">
        <f t="shared" si="7"/>
        <v>$4.00</v>
      </c>
      <c r="K106" s="44" t="str">
        <f>IF(OR(G106&gt;19.99,(Table2729[[#This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Table2728[[#This Row],[Essential Occupation]]</f>
        <v>0</v>
      </c>
      <c r="D107" s="43">
        <f t="shared" si="9"/>
        <v>44067</v>
      </c>
      <c r="E107" s="43">
        <f t="shared" si="9"/>
        <v>44080</v>
      </c>
      <c r="F107" s="53">
        <f>Table2728[[#This Row],[Rate Type]]</f>
        <v>0</v>
      </c>
      <c r="G107" s="38">
        <f>'Period One'!J106</f>
        <v>0</v>
      </c>
      <c r="H107" s="38"/>
      <c r="I107" s="40">
        <f t="shared" si="6"/>
        <v>20</v>
      </c>
      <c r="J107" s="41" t="str">
        <f t="shared" si="7"/>
        <v>$4.00</v>
      </c>
      <c r="K107" s="44" t="str">
        <f>IF(OR(G107&gt;19.99,(Table2729[[#This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Table2728[[#This Row],[Essential Occupation]]</f>
        <v>0</v>
      </c>
      <c r="D108" s="43">
        <f t="shared" si="9"/>
        <v>44067</v>
      </c>
      <c r="E108" s="43">
        <f t="shared" si="9"/>
        <v>44080</v>
      </c>
      <c r="F108" s="53">
        <f>Table2728[[#This Row],[Rate Type]]</f>
        <v>0</v>
      </c>
      <c r="G108" s="38">
        <f>'Period One'!J107</f>
        <v>0</v>
      </c>
      <c r="H108" s="38"/>
      <c r="I108" s="40">
        <f t="shared" si="6"/>
        <v>20</v>
      </c>
      <c r="J108" s="41" t="str">
        <f t="shared" si="7"/>
        <v>$4.00</v>
      </c>
      <c r="K108" s="44" t="str">
        <f>IF(OR(G108&gt;19.99,(Table2729[[#This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Table2728[[#This Row],[Essential Occupation]]</f>
        <v>0</v>
      </c>
      <c r="D109" s="43">
        <f t="shared" si="9"/>
        <v>44067</v>
      </c>
      <c r="E109" s="43">
        <f t="shared" si="9"/>
        <v>44080</v>
      </c>
      <c r="F109" s="53">
        <f>Table2728[[#This Row],[Rate Type]]</f>
        <v>0</v>
      </c>
      <c r="G109" s="38">
        <f>'Period One'!J108</f>
        <v>0</v>
      </c>
      <c r="H109" s="38"/>
      <c r="I109" s="40">
        <f t="shared" si="6"/>
        <v>20</v>
      </c>
      <c r="J109" s="41" t="str">
        <f t="shared" si="7"/>
        <v>$4.00</v>
      </c>
      <c r="K109" s="44" t="str">
        <f>IF(OR(G109&gt;19.99,(Table2729[[#This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Table2728[[#This Row],[Essential Occupation]]</f>
        <v>0</v>
      </c>
      <c r="D110" s="43">
        <f t="shared" si="9"/>
        <v>44067</v>
      </c>
      <c r="E110" s="43">
        <f t="shared" si="9"/>
        <v>44080</v>
      </c>
      <c r="F110" s="53">
        <f>Table2728[[#This Row],[Rate Type]]</f>
        <v>0</v>
      </c>
      <c r="G110" s="38">
        <f>'Period One'!J109</f>
        <v>0</v>
      </c>
      <c r="H110" s="38"/>
      <c r="I110" s="40">
        <f t="shared" si="6"/>
        <v>20</v>
      </c>
      <c r="J110" s="41" t="str">
        <f t="shared" si="7"/>
        <v>$4.00</v>
      </c>
      <c r="K110" s="44" t="str">
        <f>IF(OR(G110&gt;19.99,(Table2729[[#This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Table2728[[#This Row],[Essential Occupation]]</f>
        <v>0</v>
      </c>
      <c r="D111" s="43">
        <f t="shared" si="9"/>
        <v>44067</v>
      </c>
      <c r="E111" s="43">
        <f t="shared" si="9"/>
        <v>44080</v>
      </c>
      <c r="F111" s="53">
        <f>Table2728[[#This Row],[Rate Type]]</f>
        <v>0</v>
      </c>
      <c r="G111" s="38">
        <f>'Period One'!J110</f>
        <v>0</v>
      </c>
      <c r="H111" s="38"/>
      <c r="I111" s="40">
        <f t="shared" si="6"/>
        <v>20</v>
      </c>
      <c r="J111" s="41" t="str">
        <f t="shared" si="7"/>
        <v>$4.00</v>
      </c>
      <c r="K111" s="44" t="str">
        <f>IF(OR(G111&gt;19.99,(Table2729[[#This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Table2728[[#This Row],[Essential Occupation]]</f>
        <v>0</v>
      </c>
      <c r="D112" s="43">
        <f t="shared" ref="D112:E113" si="10">D111</f>
        <v>44067</v>
      </c>
      <c r="E112" s="43">
        <f t="shared" si="10"/>
        <v>44080</v>
      </c>
      <c r="F112" s="53">
        <f>Table2728[[#This Row],[Rate Type]]</f>
        <v>0</v>
      </c>
      <c r="G112" s="38">
        <f>'Period One'!J111</f>
        <v>0</v>
      </c>
      <c r="H112" s="38"/>
      <c r="I112" s="40">
        <f t="shared" si="6"/>
        <v>20</v>
      </c>
      <c r="J112" s="41" t="str">
        <f t="shared" si="7"/>
        <v>$4.00</v>
      </c>
      <c r="K112" s="44" t="str">
        <f>IF(OR(G112&gt;19.99,(Table2729[[#This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Table2728[[#This Row],[Essential Occupation]]</f>
        <v>0</v>
      </c>
      <c r="D113" s="43">
        <f t="shared" si="10"/>
        <v>44067</v>
      </c>
      <c r="E113" s="43">
        <f t="shared" si="10"/>
        <v>44080</v>
      </c>
      <c r="F113" s="53">
        <f>Table2728[[#This Row],[Rate Type]]</f>
        <v>0</v>
      </c>
      <c r="G113" s="38">
        <f>'Period One'!J112</f>
        <v>0</v>
      </c>
      <c r="H113" s="38"/>
      <c r="I113" s="40">
        <f t="shared" si="6"/>
        <v>20</v>
      </c>
      <c r="J113" s="41" t="str">
        <f t="shared" si="7"/>
        <v>$4.00</v>
      </c>
      <c r="K113" s="44" t="str">
        <f>IF(OR(G113&gt;19.99,(Table2729[[#This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113" priority="1" operator="equal">
      <formula>"YES"</formula>
    </cfRule>
    <cfRule type="cellIs" dxfId="112" priority="2" operator="equal">
      <formula>"NO"</formula>
    </cfRule>
  </conditionalFormatting>
  <conditionalFormatting sqref="G14:G113">
    <cfRule type="cellIs" dxfId="111" priority="7" operator="greaterThan">
      <formula>19.99</formula>
    </cfRule>
    <cfRule type="cellIs" dxfId="110" priority="8" operator="greaterThan">
      <formula>20</formula>
    </cfRule>
  </conditionalFormatting>
  <conditionalFormatting sqref="I14:I113">
    <cfRule type="cellIs" dxfId="109" priority="5" operator="lessThan">
      <formula>0</formula>
    </cfRule>
    <cfRule type="cellIs" dxfId="108" priority="6" operator="greaterThan">
      <formula>4.01</formula>
    </cfRule>
  </conditionalFormatting>
  <conditionalFormatting sqref="C6:C10">
    <cfRule type="cellIs" dxfId="107" priority="3" operator="equal">
      <formula>"NO"</formula>
    </cfRule>
    <cfRule type="cellIs" dxfId="106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14"/>
  <sheetViews>
    <sheetView zoomScaleNormal="100" workbookViewId="0">
      <selection activeCell="E14" sqref="E14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22" customWidth="1"/>
    <col min="7" max="7" width="16" style="8" customWidth="1"/>
    <col min="8" max="8" width="20" style="8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21"/>
      <c r="G2" s="13"/>
      <c r="H2" s="13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68"/>
      <c r="G4" s="49"/>
      <c r="H4" s="49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68"/>
      <c r="G5" s="49"/>
      <c r="H5" s="49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68"/>
      <c r="G6" s="49"/>
      <c r="H6" s="49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68"/>
      <c r="G7" s="49"/>
      <c r="H7" s="49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68"/>
      <c r="G8" s="49"/>
      <c r="H8" s="49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68"/>
      <c r="G9" s="49"/>
      <c r="H9" s="49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68"/>
      <c r="G10" s="49"/>
      <c r="H10" s="49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67"/>
      <c r="G11" s="45"/>
      <c r="H11" s="4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67"/>
      <c r="G12" s="45"/>
      <c r="H12" s="4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69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Table2729[[#This Row],[Essential Occupation]]</f>
        <v>0</v>
      </c>
      <c r="D14" s="37">
        <f>Table2729[[#This Row],[Work Period End]]+1</f>
        <v>44081</v>
      </c>
      <c r="E14" s="37">
        <f>Table27210[[#This Row],[Work Period Start]]+13</f>
        <v>44094</v>
      </c>
      <c r="F14" s="70">
        <f>Table2729[[#This Row],[Rate Type]]</f>
        <v>0</v>
      </c>
      <c r="G14" s="38">
        <f>'Period One'!J13</f>
        <v>0</v>
      </c>
      <c r="H14" s="39"/>
      <c r="I14" s="40">
        <f>20-G14</f>
        <v>20</v>
      </c>
      <c r="J14" s="41" t="str">
        <f>IF(AND(I14&lt;=3.99,I14&gt;(-100)),I14,"$4.00")</f>
        <v>$4.00</v>
      </c>
      <c r="K14" s="42" t="str">
        <f>IF(OR(G14&gt;19.99,(Table27210[[#This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Table2729[[#This Row],[Essential Occupation]]</f>
        <v>0</v>
      </c>
      <c r="D15" s="43">
        <f>D14</f>
        <v>44081</v>
      </c>
      <c r="E15" s="43">
        <f>E14</f>
        <v>44094</v>
      </c>
      <c r="F15" s="70">
        <f>Table2729[[#This Row],[Rate Type]]</f>
        <v>0</v>
      </c>
      <c r="G15" s="38">
        <f>'Period One'!J14</f>
        <v>0</v>
      </c>
      <c r="H15" s="39"/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IF(OR(G15&gt;19.99,(Table27210[[#This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Table2729[[#This Row],[Essential Occupation]]</f>
        <v>0</v>
      </c>
      <c r="D16" s="43">
        <f t="shared" ref="D16:E31" si="2">D15</f>
        <v>44081</v>
      </c>
      <c r="E16" s="43">
        <f t="shared" si="2"/>
        <v>44094</v>
      </c>
      <c r="F16" s="70">
        <f>Table2729[[#This Row],[Rate Type]]</f>
        <v>0</v>
      </c>
      <c r="G16" s="38">
        <f>'Period One'!J15</f>
        <v>0</v>
      </c>
      <c r="H16" s="39"/>
      <c r="I16" s="40">
        <f t="shared" si="0"/>
        <v>20</v>
      </c>
      <c r="J16" s="41" t="str">
        <f t="shared" si="1"/>
        <v>$4.00</v>
      </c>
      <c r="K16" s="44" t="str">
        <f>IF(OR(G16&gt;19.99,(Table27210[[#This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Table2729[[#This Row],[Essential Occupation]]</f>
        <v>0</v>
      </c>
      <c r="D17" s="43">
        <f t="shared" si="2"/>
        <v>44081</v>
      </c>
      <c r="E17" s="43">
        <f t="shared" si="2"/>
        <v>44094</v>
      </c>
      <c r="F17" s="70">
        <f>Table2729[[#This Row],[Rate Type]]</f>
        <v>0</v>
      </c>
      <c r="G17" s="38">
        <f>'Period One'!J16</f>
        <v>0</v>
      </c>
      <c r="H17" s="39"/>
      <c r="I17" s="40">
        <f t="shared" si="0"/>
        <v>20</v>
      </c>
      <c r="J17" s="41" t="str">
        <f t="shared" si="1"/>
        <v>$4.00</v>
      </c>
      <c r="K17" s="44" t="str">
        <f>IF(OR(G17&gt;19.99,(Table27210[[#This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Table2729[[#This Row],[Essential Occupation]]</f>
        <v>0</v>
      </c>
      <c r="D18" s="43">
        <f t="shared" si="2"/>
        <v>44081</v>
      </c>
      <c r="E18" s="43">
        <f t="shared" si="2"/>
        <v>44094</v>
      </c>
      <c r="F18" s="70">
        <f>Table2729[[#This Row],[Rate Type]]</f>
        <v>0</v>
      </c>
      <c r="G18" s="38">
        <f>'Period One'!J17</f>
        <v>0</v>
      </c>
      <c r="H18" s="39"/>
      <c r="I18" s="40">
        <f t="shared" si="0"/>
        <v>20</v>
      </c>
      <c r="J18" s="41" t="str">
        <f t="shared" si="1"/>
        <v>$4.00</v>
      </c>
      <c r="K18" s="44" t="str">
        <f>IF(OR(G18&gt;19.99,(Table27210[[#This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Table2729[[#This Row],[Essential Occupation]]</f>
        <v>0</v>
      </c>
      <c r="D19" s="43">
        <f t="shared" si="2"/>
        <v>44081</v>
      </c>
      <c r="E19" s="43">
        <f t="shared" si="2"/>
        <v>44094</v>
      </c>
      <c r="F19" s="70">
        <f>Table2729[[#This Row],[Rate Type]]</f>
        <v>0</v>
      </c>
      <c r="G19" s="38">
        <f>'Period One'!J18</f>
        <v>0</v>
      </c>
      <c r="H19" s="39"/>
      <c r="I19" s="40">
        <f t="shared" si="0"/>
        <v>20</v>
      </c>
      <c r="J19" s="41" t="str">
        <f t="shared" si="1"/>
        <v>$4.00</v>
      </c>
      <c r="K19" s="44" t="str">
        <f>IF(OR(G19&gt;19.99,(Table27210[[#This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Table2729[[#This Row],[Essential Occupation]]</f>
        <v>0</v>
      </c>
      <c r="D20" s="43">
        <f t="shared" si="2"/>
        <v>44081</v>
      </c>
      <c r="E20" s="43">
        <f t="shared" si="2"/>
        <v>44094</v>
      </c>
      <c r="F20" s="70">
        <f>Table2729[[#This Row],[Rate Type]]</f>
        <v>0</v>
      </c>
      <c r="G20" s="38">
        <f>'Period One'!J19</f>
        <v>0</v>
      </c>
      <c r="H20" s="39"/>
      <c r="I20" s="40">
        <f t="shared" si="0"/>
        <v>20</v>
      </c>
      <c r="J20" s="41" t="str">
        <f t="shared" si="1"/>
        <v>$4.00</v>
      </c>
      <c r="K20" s="44" t="str">
        <f>IF(OR(G20&gt;19.99,(Table27210[[#This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Table2729[[#This Row],[Essential Occupation]]</f>
        <v>0</v>
      </c>
      <c r="D21" s="43">
        <f t="shared" si="2"/>
        <v>44081</v>
      </c>
      <c r="E21" s="43">
        <f t="shared" si="2"/>
        <v>44094</v>
      </c>
      <c r="F21" s="70">
        <f>Table2729[[#This Row],[Rate Type]]</f>
        <v>0</v>
      </c>
      <c r="G21" s="38">
        <f>'Period One'!J20</f>
        <v>0</v>
      </c>
      <c r="H21" s="39"/>
      <c r="I21" s="40">
        <f t="shared" si="0"/>
        <v>20</v>
      </c>
      <c r="J21" s="41" t="str">
        <f t="shared" si="1"/>
        <v>$4.00</v>
      </c>
      <c r="K21" s="44" t="str">
        <f>IF(OR(G21&gt;19.99,(Table27210[[#This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Table2729[[#This Row],[Essential Occupation]]</f>
        <v>0</v>
      </c>
      <c r="D22" s="43">
        <f t="shared" si="2"/>
        <v>44081</v>
      </c>
      <c r="E22" s="43">
        <f t="shared" si="2"/>
        <v>44094</v>
      </c>
      <c r="F22" s="70">
        <f>Table2729[[#This Row],[Rate Type]]</f>
        <v>0</v>
      </c>
      <c r="G22" s="38">
        <f>'Period One'!J21</f>
        <v>0</v>
      </c>
      <c r="H22" s="39"/>
      <c r="I22" s="40">
        <f t="shared" si="0"/>
        <v>20</v>
      </c>
      <c r="J22" s="41" t="str">
        <f t="shared" si="1"/>
        <v>$4.00</v>
      </c>
      <c r="K22" s="44" t="str">
        <f>IF(OR(G22&gt;19.99,(Table27210[[#This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Table2729[[#This Row],[Essential Occupation]]</f>
        <v>0</v>
      </c>
      <c r="D23" s="43">
        <f t="shared" si="2"/>
        <v>44081</v>
      </c>
      <c r="E23" s="43">
        <f t="shared" si="2"/>
        <v>44094</v>
      </c>
      <c r="F23" s="70">
        <f>Table2729[[#This Row],[Rate Type]]</f>
        <v>0</v>
      </c>
      <c r="G23" s="38">
        <f>'Period One'!J22</f>
        <v>0</v>
      </c>
      <c r="H23" s="39"/>
      <c r="I23" s="40">
        <f t="shared" si="0"/>
        <v>20</v>
      </c>
      <c r="J23" s="41" t="str">
        <f t="shared" si="1"/>
        <v>$4.00</v>
      </c>
      <c r="K23" s="44" t="str">
        <f>IF(OR(G23&gt;19.99,(Table27210[[#This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Table2729[[#This Row],[Essential Occupation]]</f>
        <v>0</v>
      </c>
      <c r="D24" s="43">
        <f t="shared" si="2"/>
        <v>44081</v>
      </c>
      <c r="E24" s="43">
        <f t="shared" si="2"/>
        <v>44094</v>
      </c>
      <c r="F24" s="70">
        <f>Table2729[[#This Row],[Rate Type]]</f>
        <v>0</v>
      </c>
      <c r="G24" s="38">
        <f>'Period One'!J23</f>
        <v>0</v>
      </c>
      <c r="H24" s="38"/>
      <c r="I24" s="40">
        <f t="shared" si="0"/>
        <v>20</v>
      </c>
      <c r="J24" s="41" t="str">
        <f t="shared" si="1"/>
        <v>$4.00</v>
      </c>
      <c r="K24" s="44" t="str">
        <f>IF(OR(G24&gt;19.99,(Table27210[[#This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Table2729[[#This Row],[Essential Occupation]]</f>
        <v>0</v>
      </c>
      <c r="D25" s="43">
        <f t="shared" si="2"/>
        <v>44081</v>
      </c>
      <c r="E25" s="43">
        <f t="shared" si="2"/>
        <v>44094</v>
      </c>
      <c r="F25" s="70">
        <f>Table2729[[#This Row],[Rate Type]]</f>
        <v>0</v>
      </c>
      <c r="G25" s="38">
        <f>'Period One'!J24</f>
        <v>0</v>
      </c>
      <c r="H25" s="38"/>
      <c r="I25" s="40">
        <f t="shared" si="0"/>
        <v>20</v>
      </c>
      <c r="J25" s="41" t="str">
        <f t="shared" si="1"/>
        <v>$4.00</v>
      </c>
      <c r="K25" s="44" t="str">
        <f>IF(OR(G25&gt;19.99,(Table27210[[#This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Table2729[[#This Row],[Essential Occupation]]</f>
        <v>0</v>
      </c>
      <c r="D26" s="43">
        <f t="shared" si="2"/>
        <v>44081</v>
      </c>
      <c r="E26" s="43">
        <f t="shared" si="2"/>
        <v>44094</v>
      </c>
      <c r="F26" s="70">
        <f>Table2729[[#This Row],[Rate Type]]</f>
        <v>0</v>
      </c>
      <c r="G26" s="38">
        <f>'Period One'!J25</f>
        <v>0</v>
      </c>
      <c r="H26" s="38"/>
      <c r="I26" s="40">
        <f t="shared" si="0"/>
        <v>20</v>
      </c>
      <c r="J26" s="41" t="str">
        <f t="shared" si="1"/>
        <v>$4.00</v>
      </c>
      <c r="K26" s="44" t="str">
        <f>IF(OR(G26&gt;19.99,(Table27210[[#This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Table2729[[#This Row],[Essential Occupation]]</f>
        <v>0</v>
      </c>
      <c r="D27" s="43">
        <f t="shared" si="2"/>
        <v>44081</v>
      </c>
      <c r="E27" s="43">
        <f t="shared" si="2"/>
        <v>44094</v>
      </c>
      <c r="F27" s="70">
        <f>Table2729[[#This Row],[Rate Type]]</f>
        <v>0</v>
      </c>
      <c r="G27" s="38">
        <f>'Period One'!J26</f>
        <v>0</v>
      </c>
      <c r="H27" s="38"/>
      <c r="I27" s="40">
        <f t="shared" si="0"/>
        <v>20</v>
      </c>
      <c r="J27" s="41" t="str">
        <f t="shared" si="1"/>
        <v>$4.00</v>
      </c>
      <c r="K27" s="44" t="str">
        <f>IF(OR(G27&gt;19.99,(Table27210[[#This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Table2729[[#This Row],[Essential Occupation]]</f>
        <v>0</v>
      </c>
      <c r="D28" s="43">
        <f t="shared" si="2"/>
        <v>44081</v>
      </c>
      <c r="E28" s="43">
        <f t="shared" si="2"/>
        <v>44094</v>
      </c>
      <c r="F28" s="70">
        <f>Table2729[[#This Row],[Rate Type]]</f>
        <v>0</v>
      </c>
      <c r="G28" s="38">
        <f>'Period One'!J27</f>
        <v>0</v>
      </c>
      <c r="H28" s="38"/>
      <c r="I28" s="40">
        <f t="shared" si="0"/>
        <v>20</v>
      </c>
      <c r="J28" s="41" t="str">
        <f t="shared" si="1"/>
        <v>$4.00</v>
      </c>
      <c r="K28" s="44" t="str">
        <f>IF(OR(G28&gt;19.99,(Table27210[[#This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Table2729[[#This Row],[Essential Occupation]]</f>
        <v>0</v>
      </c>
      <c r="D29" s="43">
        <f t="shared" si="2"/>
        <v>44081</v>
      </c>
      <c r="E29" s="43">
        <f t="shared" si="2"/>
        <v>44094</v>
      </c>
      <c r="F29" s="70">
        <f>Table2729[[#This Row],[Rate Type]]</f>
        <v>0</v>
      </c>
      <c r="G29" s="38">
        <f>'Period One'!J28</f>
        <v>0</v>
      </c>
      <c r="H29" s="38"/>
      <c r="I29" s="40">
        <f t="shared" si="0"/>
        <v>20</v>
      </c>
      <c r="J29" s="41" t="str">
        <f t="shared" si="1"/>
        <v>$4.00</v>
      </c>
      <c r="K29" s="44" t="str">
        <f>IF(OR(G29&gt;19.99,(Table27210[[#This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Table2729[[#This Row],[Essential Occupation]]</f>
        <v>0</v>
      </c>
      <c r="D30" s="43">
        <f t="shared" si="2"/>
        <v>44081</v>
      </c>
      <c r="E30" s="43">
        <f t="shared" si="2"/>
        <v>44094</v>
      </c>
      <c r="F30" s="70">
        <f>Table2729[[#This Row],[Rate Type]]</f>
        <v>0</v>
      </c>
      <c r="G30" s="38">
        <f>'Period One'!J29</f>
        <v>0</v>
      </c>
      <c r="H30" s="38"/>
      <c r="I30" s="40">
        <f t="shared" si="0"/>
        <v>20</v>
      </c>
      <c r="J30" s="41" t="str">
        <f t="shared" si="1"/>
        <v>$4.00</v>
      </c>
      <c r="K30" s="44" t="str">
        <f>IF(OR(G30&gt;19.99,(Table27210[[#This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Table2729[[#This Row],[Essential Occupation]]</f>
        <v>0</v>
      </c>
      <c r="D31" s="43">
        <f t="shared" si="2"/>
        <v>44081</v>
      </c>
      <c r="E31" s="43">
        <f t="shared" si="2"/>
        <v>44094</v>
      </c>
      <c r="F31" s="70">
        <f>Table2729[[#This Row],[Rate Type]]</f>
        <v>0</v>
      </c>
      <c r="G31" s="38">
        <f>'Period One'!J30</f>
        <v>0</v>
      </c>
      <c r="H31" s="38"/>
      <c r="I31" s="40">
        <f t="shared" si="0"/>
        <v>20</v>
      </c>
      <c r="J31" s="41" t="str">
        <f t="shared" si="1"/>
        <v>$4.00</v>
      </c>
      <c r="K31" s="44" t="str">
        <f>IF(OR(G31&gt;19.99,(Table27210[[#This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Table2729[[#This Row],[Essential Occupation]]</f>
        <v>0</v>
      </c>
      <c r="D32" s="43">
        <f t="shared" ref="D32:E47" si="3">D31</f>
        <v>44081</v>
      </c>
      <c r="E32" s="43">
        <f t="shared" si="3"/>
        <v>44094</v>
      </c>
      <c r="F32" s="70">
        <f>Table2729[[#This Row],[Rate Type]]</f>
        <v>0</v>
      </c>
      <c r="G32" s="38">
        <f>'Period One'!J31</f>
        <v>0</v>
      </c>
      <c r="H32" s="38"/>
      <c r="I32" s="40">
        <f t="shared" si="0"/>
        <v>20</v>
      </c>
      <c r="J32" s="41" t="str">
        <f t="shared" si="1"/>
        <v>$4.00</v>
      </c>
      <c r="K32" s="44" t="str">
        <f>IF(OR(G32&gt;19.99,(Table27210[[#This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Table2729[[#This Row],[Essential Occupation]]</f>
        <v>0</v>
      </c>
      <c r="D33" s="43">
        <f t="shared" si="3"/>
        <v>44081</v>
      </c>
      <c r="E33" s="43">
        <f t="shared" si="3"/>
        <v>44094</v>
      </c>
      <c r="F33" s="70">
        <f>Table2729[[#This Row],[Rate Type]]</f>
        <v>0</v>
      </c>
      <c r="G33" s="38">
        <f>'Period One'!J32</f>
        <v>0</v>
      </c>
      <c r="H33" s="38"/>
      <c r="I33" s="40">
        <f t="shared" si="0"/>
        <v>20</v>
      </c>
      <c r="J33" s="41" t="str">
        <f t="shared" si="1"/>
        <v>$4.00</v>
      </c>
      <c r="K33" s="44" t="str">
        <f>IF(OR(G33&gt;19.99,(Table27210[[#This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Table2729[[#This Row],[Essential Occupation]]</f>
        <v>0</v>
      </c>
      <c r="D34" s="43">
        <f t="shared" si="3"/>
        <v>44081</v>
      </c>
      <c r="E34" s="43">
        <f t="shared" si="3"/>
        <v>44094</v>
      </c>
      <c r="F34" s="70">
        <f>Table2729[[#This Row],[Rate Type]]</f>
        <v>0</v>
      </c>
      <c r="G34" s="38">
        <f>'Period One'!J33</f>
        <v>0</v>
      </c>
      <c r="H34" s="38"/>
      <c r="I34" s="40">
        <f t="shared" si="0"/>
        <v>20</v>
      </c>
      <c r="J34" s="41" t="str">
        <f t="shared" si="1"/>
        <v>$4.00</v>
      </c>
      <c r="K34" s="44" t="str">
        <f>IF(OR(G34&gt;19.99,(Table27210[[#This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Table2729[[#This Row],[Essential Occupation]]</f>
        <v>0</v>
      </c>
      <c r="D35" s="43">
        <f t="shared" si="3"/>
        <v>44081</v>
      </c>
      <c r="E35" s="43">
        <f t="shared" si="3"/>
        <v>44094</v>
      </c>
      <c r="F35" s="70">
        <f>Table2729[[#This Row],[Rate Type]]</f>
        <v>0</v>
      </c>
      <c r="G35" s="38">
        <f>'Period One'!J34</f>
        <v>0</v>
      </c>
      <c r="H35" s="38"/>
      <c r="I35" s="40">
        <f t="shared" si="0"/>
        <v>20</v>
      </c>
      <c r="J35" s="41" t="str">
        <f t="shared" si="1"/>
        <v>$4.00</v>
      </c>
      <c r="K35" s="44" t="str">
        <f>IF(OR(G35&gt;19.99,(Table27210[[#This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Table2729[[#This Row],[Essential Occupation]]</f>
        <v>0</v>
      </c>
      <c r="D36" s="43">
        <f t="shared" si="3"/>
        <v>44081</v>
      </c>
      <c r="E36" s="43">
        <f t="shared" si="3"/>
        <v>44094</v>
      </c>
      <c r="F36" s="70">
        <f>Table2729[[#This Row],[Rate Type]]</f>
        <v>0</v>
      </c>
      <c r="G36" s="38">
        <f>'Period One'!J35</f>
        <v>0</v>
      </c>
      <c r="H36" s="38"/>
      <c r="I36" s="40">
        <f t="shared" si="0"/>
        <v>20</v>
      </c>
      <c r="J36" s="41" t="str">
        <f t="shared" si="1"/>
        <v>$4.00</v>
      </c>
      <c r="K36" s="44" t="str">
        <f>IF(OR(G36&gt;19.99,(Table27210[[#This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Table2729[[#This Row],[Essential Occupation]]</f>
        <v>0</v>
      </c>
      <c r="D37" s="43">
        <f t="shared" si="3"/>
        <v>44081</v>
      </c>
      <c r="E37" s="43">
        <f t="shared" si="3"/>
        <v>44094</v>
      </c>
      <c r="F37" s="70">
        <f>Table2729[[#This Row],[Rate Type]]</f>
        <v>0</v>
      </c>
      <c r="G37" s="38">
        <f>'Period One'!J36</f>
        <v>0</v>
      </c>
      <c r="H37" s="38"/>
      <c r="I37" s="40">
        <f t="shared" si="0"/>
        <v>20</v>
      </c>
      <c r="J37" s="41" t="str">
        <f t="shared" si="1"/>
        <v>$4.00</v>
      </c>
      <c r="K37" s="44" t="str">
        <f>IF(OR(G37&gt;19.99,(Table27210[[#This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Table2729[[#This Row],[Essential Occupation]]</f>
        <v>0</v>
      </c>
      <c r="D38" s="43">
        <f t="shared" si="3"/>
        <v>44081</v>
      </c>
      <c r="E38" s="43">
        <f t="shared" si="3"/>
        <v>44094</v>
      </c>
      <c r="F38" s="70">
        <f>Table2729[[#This Row],[Rate Type]]</f>
        <v>0</v>
      </c>
      <c r="G38" s="38">
        <f>'Period One'!J37</f>
        <v>0</v>
      </c>
      <c r="H38" s="38"/>
      <c r="I38" s="40">
        <f t="shared" si="0"/>
        <v>20</v>
      </c>
      <c r="J38" s="41" t="str">
        <f t="shared" si="1"/>
        <v>$4.00</v>
      </c>
      <c r="K38" s="44" t="str">
        <f>IF(OR(G38&gt;19.99,(Table27210[[#This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Table2729[[#This Row],[Essential Occupation]]</f>
        <v>0</v>
      </c>
      <c r="D39" s="43">
        <f t="shared" si="3"/>
        <v>44081</v>
      </c>
      <c r="E39" s="43">
        <f t="shared" si="3"/>
        <v>44094</v>
      </c>
      <c r="F39" s="70">
        <f>Table2729[[#This Row],[Rate Type]]</f>
        <v>0</v>
      </c>
      <c r="G39" s="38">
        <f>'Period One'!J38</f>
        <v>0</v>
      </c>
      <c r="H39" s="38"/>
      <c r="I39" s="40">
        <f t="shared" si="0"/>
        <v>20</v>
      </c>
      <c r="J39" s="41" t="str">
        <f t="shared" si="1"/>
        <v>$4.00</v>
      </c>
      <c r="K39" s="44" t="str">
        <f>IF(OR(G39&gt;19.99,(Table27210[[#This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Table2729[[#This Row],[Essential Occupation]]</f>
        <v>0</v>
      </c>
      <c r="D40" s="43">
        <f t="shared" si="3"/>
        <v>44081</v>
      </c>
      <c r="E40" s="43">
        <f t="shared" si="3"/>
        <v>44094</v>
      </c>
      <c r="F40" s="70">
        <f>Table2729[[#This Row],[Rate Type]]</f>
        <v>0</v>
      </c>
      <c r="G40" s="38">
        <f>'Period One'!J39</f>
        <v>0</v>
      </c>
      <c r="H40" s="38"/>
      <c r="I40" s="40">
        <f t="shared" si="0"/>
        <v>20</v>
      </c>
      <c r="J40" s="41" t="str">
        <f t="shared" si="1"/>
        <v>$4.00</v>
      </c>
      <c r="K40" s="44" t="str">
        <f>IF(OR(G40&gt;19.99,(Table27210[[#This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Table2729[[#This Row],[Essential Occupation]]</f>
        <v>0</v>
      </c>
      <c r="D41" s="43">
        <f t="shared" si="3"/>
        <v>44081</v>
      </c>
      <c r="E41" s="43">
        <f t="shared" si="3"/>
        <v>44094</v>
      </c>
      <c r="F41" s="70">
        <f>Table2729[[#This Row],[Rate Type]]</f>
        <v>0</v>
      </c>
      <c r="G41" s="38">
        <f>'Period One'!J40</f>
        <v>0</v>
      </c>
      <c r="H41" s="38"/>
      <c r="I41" s="40">
        <f t="shared" si="0"/>
        <v>20</v>
      </c>
      <c r="J41" s="41" t="str">
        <f t="shared" si="1"/>
        <v>$4.00</v>
      </c>
      <c r="K41" s="44" t="str">
        <f>IF(OR(G41&gt;19.99,(Table27210[[#This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Table2729[[#This Row],[Essential Occupation]]</f>
        <v>0</v>
      </c>
      <c r="D42" s="43">
        <f t="shared" si="3"/>
        <v>44081</v>
      </c>
      <c r="E42" s="43">
        <f t="shared" si="3"/>
        <v>44094</v>
      </c>
      <c r="F42" s="70">
        <f>Table2729[[#This Row],[Rate Type]]</f>
        <v>0</v>
      </c>
      <c r="G42" s="38">
        <f>'Period One'!J41</f>
        <v>0</v>
      </c>
      <c r="H42" s="38"/>
      <c r="I42" s="40">
        <f t="shared" si="0"/>
        <v>20</v>
      </c>
      <c r="J42" s="41" t="str">
        <f t="shared" si="1"/>
        <v>$4.00</v>
      </c>
      <c r="K42" s="44" t="str">
        <f>IF(OR(G42&gt;19.99,(Table27210[[#This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Table2729[[#This Row],[Essential Occupation]]</f>
        <v>0</v>
      </c>
      <c r="D43" s="43">
        <f t="shared" si="3"/>
        <v>44081</v>
      </c>
      <c r="E43" s="43">
        <f t="shared" si="3"/>
        <v>44094</v>
      </c>
      <c r="F43" s="70">
        <f>Table2729[[#This Row],[Rate Type]]</f>
        <v>0</v>
      </c>
      <c r="G43" s="38">
        <f>'Period One'!J42</f>
        <v>0</v>
      </c>
      <c r="H43" s="38"/>
      <c r="I43" s="40">
        <f t="shared" si="0"/>
        <v>20</v>
      </c>
      <c r="J43" s="41" t="str">
        <f t="shared" si="1"/>
        <v>$4.00</v>
      </c>
      <c r="K43" s="44" t="str">
        <f>IF(OR(G43&gt;19.99,(Table27210[[#This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Table2729[[#This Row],[Essential Occupation]]</f>
        <v>0</v>
      </c>
      <c r="D44" s="43">
        <f t="shared" si="3"/>
        <v>44081</v>
      </c>
      <c r="E44" s="43">
        <f t="shared" si="3"/>
        <v>44094</v>
      </c>
      <c r="F44" s="70">
        <f>Table2729[[#This Row],[Rate Type]]</f>
        <v>0</v>
      </c>
      <c r="G44" s="38">
        <f>'Period One'!J43</f>
        <v>0</v>
      </c>
      <c r="H44" s="38"/>
      <c r="I44" s="40">
        <f t="shared" si="0"/>
        <v>20</v>
      </c>
      <c r="J44" s="41" t="str">
        <f t="shared" si="1"/>
        <v>$4.00</v>
      </c>
      <c r="K44" s="44" t="str">
        <f>IF(OR(G44&gt;19.99,(Table27210[[#This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Table2729[[#This Row],[Essential Occupation]]</f>
        <v>0</v>
      </c>
      <c r="D45" s="43">
        <f t="shared" si="3"/>
        <v>44081</v>
      </c>
      <c r="E45" s="43">
        <f t="shared" si="3"/>
        <v>44094</v>
      </c>
      <c r="F45" s="70">
        <f>Table2729[[#This Row],[Rate Type]]</f>
        <v>0</v>
      </c>
      <c r="G45" s="38">
        <f>'Period One'!J44</f>
        <v>0</v>
      </c>
      <c r="H45" s="38"/>
      <c r="I45" s="40">
        <f t="shared" si="0"/>
        <v>20</v>
      </c>
      <c r="J45" s="41" t="str">
        <f t="shared" si="1"/>
        <v>$4.00</v>
      </c>
      <c r="K45" s="44" t="str">
        <f>IF(OR(G45&gt;19.99,(Table27210[[#This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Table2729[[#This Row],[Essential Occupation]]</f>
        <v>0</v>
      </c>
      <c r="D46" s="43">
        <f t="shared" si="3"/>
        <v>44081</v>
      </c>
      <c r="E46" s="43">
        <f t="shared" si="3"/>
        <v>44094</v>
      </c>
      <c r="F46" s="70">
        <f>Table2729[[#This Row],[Rate Type]]</f>
        <v>0</v>
      </c>
      <c r="G46" s="38">
        <f>'Period One'!J45</f>
        <v>0</v>
      </c>
      <c r="H46" s="38"/>
      <c r="I46" s="40">
        <f t="shared" si="0"/>
        <v>20</v>
      </c>
      <c r="J46" s="41" t="str">
        <f t="shared" si="1"/>
        <v>$4.00</v>
      </c>
      <c r="K46" s="44" t="str">
        <f>IF(OR(G46&gt;19.99,(Table27210[[#This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Table2729[[#This Row],[Essential Occupation]]</f>
        <v>0</v>
      </c>
      <c r="D47" s="43">
        <f t="shared" si="3"/>
        <v>44081</v>
      </c>
      <c r="E47" s="43">
        <f t="shared" si="3"/>
        <v>44094</v>
      </c>
      <c r="F47" s="70">
        <f>Table2729[[#This Row],[Rate Type]]</f>
        <v>0</v>
      </c>
      <c r="G47" s="38">
        <f>'Period One'!J46</f>
        <v>0</v>
      </c>
      <c r="H47" s="38"/>
      <c r="I47" s="40">
        <f t="shared" si="0"/>
        <v>20</v>
      </c>
      <c r="J47" s="41" t="str">
        <f t="shared" si="1"/>
        <v>$4.00</v>
      </c>
      <c r="K47" s="44" t="str">
        <f>IF(OR(G47&gt;19.99,(Table27210[[#This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Table2729[[#This Row],[Essential Occupation]]</f>
        <v>0</v>
      </c>
      <c r="D48" s="43">
        <f t="shared" ref="D48:E63" si="4">D47</f>
        <v>44081</v>
      </c>
      <c r="E48" s="43">
        <f t="shared" si="4"/>
        <v>44094</v>
      </c>
      <c r="F48" s="70">
        <f>Table2729[[#This Row],[Rate Type]]</f>
        <v>0</v>
      </c>
      <c r="G48" s="38">
        <f>'Period One'!J47</f>
        <v>0</v>
      </c>
      <c r="H48" s="38"/>
      <c r="I48" s="40">
        <f t="shared" si="0"/>
        <v>20</v>
      </c>
      <c r="J48" s="41" t="str">
        <f t="shared" si="1"/>
        <v>$4.00</v>
      </c>
      <c r="K48" s="44" t="str">
        <f>IF(OR(G48&gt;19.99,(Table27210[[#This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Table2729[[#This Row],[Essential Occupation]]</f>
        <v>0</v>
      </c>
      <c r="D49" s="43">
        <f t="shared" si="4"/>
        <v>44081</v>
      </c>
      <c r="E49" s="43">
        <f t="shared" si="4"/>
        <v>44094</v>
      </c>
      <c r="F49" s="70">
        <f>Table2729[[#This Row],[Rate Type]]</f>
        <v>0</v>
      </c>
      <c r="G49" s="38">
        <f>'Period One'!J48</f>
        <v>0</v>
      </c>
      <c r="H49" s="38"/>
      <c r="I49" s="40">
        <f t="shared" si="0"/>
        <v>20</v>
      </c>
      <c r="J49" s="41" t="str">
        <f t="shared" si="1"/>
        <v>$4.00</v>
      </c>
      <c r="K49" s="44" t="str">
        <f>IF(OR(G49&gt;19.99,(Table27210[[#This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Table2729[[#This Row],[Essential Occupation]]</f>
        <v>0</v>
      </c>
      <c r="D50" s="43">
        <f t="shared" si="4"/>
        <v>44081</v>
      </c>
      <c r="E50" s="43">
        <f t="shared" si="4"/>
        <v>44094</v>
      </c>
      <c r="F50" s="70">
        <f>Table2729[[#This Row],[Rate Type]]</f>
        <v>0</v>
      </c>
      <c r="G50" s="38">
        <f>'Period One'!J49</f>
        <v>0</v>
      </c>
      <c r="H50" s="38"/>
      <c r="I50" s="40">
        <f t="shared" si="0"/>
        <v>20</v>
      </c>
      <c r="J50" s="41" t="str">
        <f t="shared" si="1"/>
        <v>$4.00</v>
      </c>
      <c r="K50" s="44" t="str">
        <f>IF(OR(G50&gt;19.99,(Table27210[[#This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Table2729[[#This Row],[Essential Occupation]]</f>
        <v>0</v>
      </c>
      <c r="D51" s="43">
        <f t="shared" si="4"/>
        <v>44081</v>
      </c>
      <c r="E51" s="43">
        <f t="shared" si="4"/>
        <v>44094</v>
      </c>
      <c r="F51" s="70">
        <f>Table2729[[#This Row],[Rate Type]]</f>
        <v>0</v>
      </c>
      <c r="G51" s="38">
        <f>'Period One'!J50</f>
        <v>0</v>
      </c>
      <c r="H51" s="38"/>
      <c r="I51" s="40">
        <f t="shared" si="0"/>
        <v>20</v>
      </c>
      <c r="J51" s="41" t="str">
        <f t="shared" si="1"/>
        <v>$4.00</v>
      </c>
      <c r="K51" s="44" t="str">
        <f>IF(OR(G51&gt;19.99,(Table27210[[#This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Table2729[[#This Row],[Essential Occupation]]</f>
        <v>0</v>
      </c>
      <c r="D52" s="43">
        <f t="shared" si="4"/>
        <v>44081</v>
      </c>
      <c r="E52" s="43">
        <f t="shared" si="4"/>
        <v>44094</v>
      </c>
      <c r="F52" s="70">
        <f>Table2729[[#This Row],[Rate Type]]</f>
        <v>0</v>
      </c>
      <c r="G52" s="38">
        <f>'Period One'!J51</f>
        <v>0</v>
      </c>
      <c r="H52" s="38"/>
      <c r="I52" s="40">
        <f t="shared" si="0"/>
        <v>20</v>
      </c>
      <c r="J52" s="41" t="str">
        <f t="shared" si="1"/>
        <v>$4.00</v>
      </c>
      <c r="K52" s="44" t="str">
        <f>IF(OR(G52&gt;19.99,(Table27210[[#This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Table2729[[#This Row],[Essential Occupation]]</f>
        <v>0</v>
      </c>
      <c r="D53" s="43">
        <f t="shared" si="4"/>
        <v>44081</v>
      </c>
      <c r="E53" s="43">
        <f t="shared" si="4"/>
        <v>44094</v>
      </c>
      <c r="F53" s="70">
        <f>Table2729[[#This Row],[Rate Type]]</f>
        <v>0</v>
      </c>
      <c r="G53" s="38">
        <f>'Period One'!J52</f>
        <v>0</v>
      </c>
      <c r="H53" s="38"/>
      <c r="I53" s="40">
        <f t="shared" si="0"/>
        <v>20</v>
      </c>
      <c r="J53" s="41" t="str">
        <f t="shared" si="1"/>
        <v>$4.00</v>
      </c>
      <c r="K53" s="44" t="str">
        <f>IF(OR(G53&gt;19.99,(Table27210[[#This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Table2729[[#This Row],[Essential Occupation]]</f>
        <v>0</v>
      </c>
      <c r="D54" s="43">
        <f t="shared" si="4"/>
        <v>44081</v>
      </c>
      <c r="E54" s="43">
        <f t="shared" si="4"/>
        <v>44094</v>
      </c>
      <c r="F54" s="70">
        <f>Table2729[[#This Row],[Rate Type]]</f>
        <v>0</v>
      </c>
      <c r="G54" s="38">
        <f>'Period One'!J53</f>
        <v>0</v>
      </c>
      <c r="H54" s="38"/>
      <c r="I54" s="40">
        <f t="shared" si="0"/>
        <v>20</v>
      </c>
      <c r="J54" s="41" t="str">
        <f t="shared" si="1"/>
        <v>$4.00</v>
      </c>
      <c r="K54" s="44" t="str">
        <f>IF(OR(G54&gt;19.99,(Table27210[[#This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Table2729[[#This Row],[Essential Occupation]]</f>
        <v>0</v>
      </c>
      <c r="D55" s="43">
        <f t="shared" si="4"/>
        <v>44081</v>
      </c>
      <c r="E55" s="43">
        <f t="shared" si="4"/>
        <v>44094</v>
      </c>
      <c r="F55" s="70">
        <f>Table2729[[#This Row],[Rate Type]]</f>
        <v>0</v>
      </c>
      <c r="G55" s="38">
        <f>'Period One'!J54</f>
        <v>0</v>
      </c>
      <c r="H55" s="38"/>
      <c r="I55" s="40">
        <f t="shared" si="0"/>
        <v>20</v>
      </c>
      <c r="J55" s="41" t="str">
        <f t="shared" si="1"/>
        <v>$4.00</v>
      </c>
      <c r="K55" s="44" t="str">
        <f>IF(OR(G55&gt;19.99,(Table27210[[#This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Table2729[[#This Row],[Essential Occupation]]</f>
        <v>0</v>
      </c>
      <c r="D56" s="43">
        <f t="shared" si="4"/>
        <v>44081</v>
      </c>
      <c r="E56" s="43">
        <f t="shared" si="4"/>
        <v>44094</v>
      </c>
      <c r="F56" s="70">
        <f>Table2729[[#This Row],[Rate Type]]</f>
        <v>0</v>
      </c>
      <c r="G56" s="38">
        <f>'Period One'!J55</f>
        <v>0</v>
      </c>
      <c r="H56" s="38"/>
      <c r="I56" s="40">
        <f t="shared" si="0"/>
        <v>20</v>
      </c>
      <c r="J56" s="41" t="str">
        <f t="shared" si="1"/>
        <v>$4.00</v>
      </c>
      <c r="K56" s="44" t="str">
        <f>IF(OR(G56&gt;19.99,(Table27210[[#This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Table2729[[#This Row],[Essential Occupation]]</f>
        <v>0</v>
      </c>
      <c r="D57" s="43">
        <f t="shared" si="4"/>
        <v>44081</v>
      </c>
      <c r="E57" s="43">
        <f t="shared" si="4"/>
        <v>44094</v>
      </c>
      <c r="F57" s="70">
        <f>Table2729[[#This Row],[Rate Type]]</f>
        <v>0</v>
      </c>
      <c r="G57" s="38">
        <f>'Period One'!J56</f>
        <v>0</v>
      </c>
      <c r="H57" s="38"/>
      <c r="I57" s="40">
        <f t="shared" si="0"/>
        <v>20</v>
      </c>
      <c r="J57" s="41" t="str">
        <f t="shared" si="1"/>
        <v>$4.00</v>
      </c>
      <c r="K57" s="44" t="str">
        <f>IF(OR(G57&gt;19.99,(Table27210[[#This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Table2729[[#This Row],[Essential Occupation]]</f>
        <v>0</v>
      </c>
      <c r="D58" s="43">
        <f t="shared" si="4"/>
        <v>44081</v>
      </c>
      <c r="E58" s="43">
        <f t="shared" si="4"/>
        <v>44094</v>
      </c>
      <c r="F58" s="70">
        <f>Table2729[[#This Row],[Rate Type]]</f>
        <v>0</v>
      </c>
      <c r="G58" s="38">
        <f>'Period One'!J57</f>
        <v>0</v>
      </c>
      <c r="H58" s="38"/>
      <c r="I58" s="40">
        <f t="shared" si="0"/>
        <v>20</v>
      </c>
      <c r="J58" s="41" t="str">
        <f t="shared" si="1"/>
        <v>$4.00</v>
      </c>
      <c r="K58" s="44" t="str">
        <f>IF(OR(G58&gt;19.99,(Table27210[[#This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Table2729[[#This Row],[Essential Occupation]]</f>
        <v>0</v>
      </c>
      <c r="D59" s="43">
        <f t="shared" si="4"/>
        <v>44081</v>
      </c>
      <c r="E59" s="43">
        <f t="shared" si="4"/>
        <v>44094</v>
      </c>
      <c r="F59" s="70">
        <f>Table2729[[#This Row],[Rate Type]]</f>
        <v>0</v>
      </c>
      <c r="G59" s="38">
        <f>'Period One'!J58</f>
        <v>0</v>
      </c>
      <c r="H59" s="38"/>
      <c r="I59" s="40">
        <f t="shared" si="0"/>
        <v>20</v>
      </c>
      <c r="J59" s="41" t="str">
        <f t="shared" si="1"/>
        <v>$4.00</v>
      </c>
      <c r="K59" s="44" t="str">
        <f>IF(OR(G59&gt;19.99,(Table27210[[#This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Table2729[[#This Row],[Essential Occupation]]</f>
        <v>0</v>
      </c>
      <c r="D60" s="43">
        <f t="shared" si="4"/>
        <v>44081</v>
      </c>
      <c r="E60" s="43">
        <f t="shared" si="4"/>
        <v>44094</v>
      </c>
      <c r="F60" s="70">
        <f>Table2729[[#This Row],[Rate Type]]</f>
        <v>0</v>
      </c>
      <c r="G60" s="38">
        <f>'Period One'!J59</f>
        <v>0</v>
      </c>
      <c r="H60" s="38"/>
      <c r="I60" s="40">
        <f t="shared" si="0"/>
        <v>20</v>
      </c>
      <c r="J60" s="41" t="str">
        <f t="shared" si="1"/>
        <v>$4.00</v>
      </c>
      <c r="K60" s="44" t="str">
        <f>IF(OR(G60&gt;19.99,(Table27210[[#This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Table2729[[#This Row],[Essential Occupation]]</f>
        <v>0</v>
      </c>
      <c r="D61" s="43">
        <f t="shared" si="4"/>
        <v>44081</v>
      </c>
      <c r="E61" s="43">
        <f t="shared" si="4"/>
        <v>44094</v>
      </c>
      <c r="F61" s="70">
        <f>Table2729[[#This Row],[Rate Type]]</f>
        <v>0</v>
      </c>
      <c r="G61" s="38">
        <f>'Period One'!J60</f>
        <v>0</v>
      </c>
      <c r="H61" s="38"/>
      <c r="I61" s="40">
        <f t="shared" si="0"/>
        <v>20</v>
      </c>
      <c r="J61" s="41" t="str">
        <f t="shared" si="1"/>
        <v>$4.00</v>
      </c>
      <c r="K61" s="44" t="str">
        <f>IF(OR(G61&gt;19.99,(Table27210[[#This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Table2729[[#This Row],[Essential Occupation]]</f>
        <v>0</v>
      </c>
      <c r="D62" s="43">
        <f t="shared" si="4"/>
        <v>44081</v>
      </c>
      <c r="E62" s="43">
        <f t="shared" si="4"/>
        <v>44094</v>
      </c>
      <c r="F62" s="70">
        <f>Table2729[[#This Row],[Rate Type]]</f>
        <v>0</v>
      </c>
      <c r="G62" s="38">
        <f>'Period One'!J61</f>
        <v>0</v>
      </c>
      <c r="H62" s="38"/>
      <c r="I62" s="40">
        <f t="shared" si="0"/>
        <v>20</v>
      </c>
      <c r="J62" s="41" t="str">
        <f t="shared" si="1"/>
        <v>$4.00</v>
      </c>
      <c r="K62" s="44" t="str">
        <f>IF(OR(G62&gt;19.99,(Table27210[[#This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Table2729[[#This Row],[Essential Occupation]]</f>
        <v>0</v>
      </c>
      <c r="D63" s="43">
        <f t="shared" si="4"/>
        <v>44081</v>
      </c>
      <c r="E63" s="43">
        <f t="shared" si="4"/>
        <v>44094</v>
      </c>
      <c r="F63" s="70">
        <f>Table2729[[#This Row],[Rate Type]]</f>
        <v>0</v>
      </c>
      <c r="G63" s="38">
        <f>'Period One'!J62</f>
        <v>0</v>
      </c>
      <c r="H63" s="38"/>
      <c r="I63" s="40">
        <f t="shared" si="0"/>
        <v>20</v>
      </c>
      <c r="J63" s="41" t="str">
        <f t="shared" si="1"/>
        <v>$4.00</v>
      </c>
      <c r="K63" s="44" t="str">
        <f>IF(OR(G63&gt;19.99,(Table27210[[#This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Table2729[[#This Row],[Essential Occupation]]</f>
        <v>0</v>
      </c>
      <c r="D64" s="43">
        <f t="shared" ref="D64:E79" si="5">D63</f>
        <v>44081</v>
      </c>
      <c r="E64" s="43">
        <f t="shared" si="5"/>
        <v>44094</v>
      </c>
      <c r="F64" s="70">
        <f>Table2729[[#This Row],[Rate Type]]</f>
        <v>0</v>
      </c>
      <c r="G64" s="38">
        <f>'Period One'!J63</f>
        <v>0</v>
      </c>
      <c r="H64" s="38"/>
      <c r="I64" s="40">
        <f t="shared" si="0"/>
        <v>20</v>
      </c>
      <c r="J64" s="41" t="str">
        <f t="shared" si="1"/>
        <v>$4.00</v>
      </c>
      <c r="K64" s="44" t="str">
        <f>IF(OR(G64&gt;19.99,(Table27210[[#This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Table2729[[#This Row],[Essential Occupation]]</f>
        <v>0</v>
      </c>
      <c r="D65" s="43">
        <f t="shared" si="5"/>
        <v>44081</v>
      </c>
      <c r="E65" s="43">
        <f t="shared" si="5"/>
        <v>44094</v>
      </c>
      <c r="F65" s="70">
        <f>Table2729[[#This Row],[Rate Type]]</f>
        <v>0</v>
      </c>
      <c r="G65" s="38">
        <f>'Period One'!J64</f>
        <v>0</v>
      </c>
      <c r="H65" s="38"/>
      <c r="I65" s="40">
        <f t="shared" si="0"/>
        <v>20</v>
      </c>
      <c r="J65" s="41" t="str">
        <f t="shared" si="1"/>
        <v>$4.00</v>
      </c>
      <c r="K65" s="44" t="str">
        <f>IF(OR(G65&gt;19.99,(Table27210[[#This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Table2729[[#This Row],[Essential Occupation]]</f>
        <v>0</v>
      </c>
      <c r="D66" s="43">
        <f t="shared" si="5"/>
        <v>44081</v>
      </c>
      <c r="E66" s="43">
        <f t="shared" si="5"/>
        <v>44094</v>
      </c>
      <c r="F66" s="70">
        <f>Table2729[[#This Row],[Rate Type]]</f>
        <v>0</v>
      </c>
      <c r="G66" s="38">
        <f>'Period One'!J65</f>
        <v>0</v>
      </c>
      <c r="H66" s="38"/>
      <c r="I66" s="40">
        <f t="shared" si="0"/>
        <v>20</v>
      </c>
      <c r="J66" s="41" t="str">
        <f t="shared" si="1"/>
        <v>$4.00</v>
      </c>
      <c r="K66" s="44" t="str">
        <f>IF(OR(G66&gt;19.99,(Table27210[[#This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Table2729[[#This Row],[Essential Occupation]]</f>
        <v>0</v>
      </c>
      <c r="D67" s="43">
        <f t="shared" si="5"/>
        <v>44081</v>
      </c>
      <c r="E67" s="43">
        <f t="shared" si="5"/>
        <v>44094</v>
      </c>
      <c r="F67" s="70">
        <f>Table2729[[#This Row],[Rate Type]]</f>
        <v>0</v>
      </c>
      <c r="G67" s="38">
        <f>'Period One'!J66</f>
        <v>0</v>
      </c>
      <c r="H67" s="38"/>
      <c r="I67" s="40">
        <f t="shared" si="0"/>
        <v>20</v>
      </c>
      <c r="J67" s="41" t="str">
        <f t="shared" si="1"/>
        <v>$4.00</v>
      </c>
      <c r="K67" s="44" t="str">
        <f>IF(OR(G67&gt;19.99,(Table27210[[#This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Table2729[[#This Row],[Essential Occupation]]</f>
        <v>0</v>
      </c>
      <c r="D68" s="43">
        <f t="shared" si="5"/>
        <v>44081</v>
      </c>
      <c r="E68" s="43">
        <f t="shared" si="5"/>
        <v>44094</v>
      </c>
      <c r="F68" s="70">
        <f>Table2729[[#This Row],[Rate Type]]</f>
        <v>0</v>
      </c>
      <c r="G68" s="38">
        <f>'Period One'!J67</f>
        <v>0</v>
      </c>
      <c r="H68" s="38"/>
      <c r="I68" s="40">
        <f t="shared" si="0"/>
        <v>20</v>
      </c>
      <c r="J68" s="41" t="str">
        <f t="shared" si="1"/>
        <v>$4.00</v>
      </c>
      <c r="K68" s="44" t="str">
        <f>IF(OR(G68&gt;19.99,(Table27210[[#This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Table2729[[#This Row],[Essential Occupation]]</f>
        <v>0</v>
      </c>
      <c r="D69" s="43">
        <f t="shared" si="5"/>
        <v>44081</v>
      </c>
      <c r="E69" s="43">
        <f t="shared" si="5"/>
        <v>44094</v>
      </c>
      <c r="F69" s="70">
        <f>Table2729[[#This Row],[Rate Type]]</f>
        <v>0</v>
      </c>
      <c r="G69" s="38">
        <f>'Period One'!J68</f>
        <v>0</v>
      </c>
      <c r="H69" s="38"/>
      <c r="I69" s="40">
        <f t="shared" si="0"/>
        <v>20</v>
      </c>
      <c r="J69" s="41" t="str">
        <f t="shared" si="1"/>
        <v>$4.00</v>
      </c>
      <c r="K69" s="44" t="str">
        <f>IF(OR(G69&gt;19.99,(Table27210[[#This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Table2729[[#This Row],[Essential Occupation]]</f>
        <v>0</v>
      </c>
      <c r="D70" s="43">
        <f t="shared" si="5"/>
        <v>44081</v>
      </c>
      <c r="E70" s="43">
        <f t="shared" si="5"/>
        <v>44094</v>
      </c>
      <c r="F70" s="70">
        <f>Table2729[[#This Row],[Rate Type]]</f>
        <v>0</v>
      </c>
      <c r="G70" s="38">
        <f>'Period One'!J69</f>
        <v>0</v>
      </c>
      <c r="H70" s="38"/>
      <c r="I70" s="40">
        <f t="shared" si="0"/>
        <v>20</v>
      </c>
      <c r="J70" s="41" t="str">
        <f t="shared" si="1"/>
        <v>$4.00</v>
      </c>
      <c r="K70" s="44" t="str">
        <f>IF(OR(G70&gt;19.99,(Table27210[[#This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Table2729[[#This Row],[Essential Occupation]]</f>
        <v>0</v>
      </c>
      <c r="D71" s="43">
        <f t="shared" si="5"/>
        <v>44081</v>
      </c>
      <c r="E71" s="43">
        <f t="shared" si="5"/>
        <v>44094</v>
      </c>
      <c r="F71" s="70">
        <f>Table2729[[#This Row],[Rate Type]]</f>
        <v>0</v>
      </c>
      <c r="G71" s="38">
        <f>'Period One'!J70</f>
        <v>0</v>
      </c>
      <c r="H71" s="38"/>
      <c r="I71" s="40">
        <f t="shared" si="0"/>
        <v>20</v>
      </c>
      <c r="J71" s="41" t="str">
        <f t="shared" si="1"/>
        <v>$4.00</v>
      </c>
      <c r="K71" s="44" t="str">
        <f>IF(OR(G71&gt;19.99,(Table27210[[#This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Table2729[[#This Row],[Essential Occupation]]</f>
        <v>0</v>
      </c>
      <c r="D72" s="43">
        <f t="shared" si="5"/>
        <v>44081</v>
      </c>
      <c r="E72" s="43">
        <f t="shared" si="5"/>
        <v>44094</v>
      </c>
      <c r="F72" s="70">
        <f>Table2729[[#This Row],[Rate Type]]</f>
        <v>0</v>
      </c>
      <c r="G72" s="38">
        <f>'Period One'!J71</f>
        <v>0</v>
      </c>
      <c r="H72" s="38"/>
      <c r="I72" s="40">
        <f t="shared" si="0"/>
        <v>20</v>
      </c>
      <c r="J72" s="41" t="str">
        <f t="shared" si="1"/>
        <v>$4.00</v>
      </c>
      <c r="K72" s="44" t="str">
        <f>IF(OR(G72&gt;19.99,(Table27210[[#This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Table2729[[#This Row],[Essential Occupation]]</f>
        <v>0</v>
      </c>
      <c r="D73" s="43">
        <f t="shared" si="5"/>
        <v>44081</v>
      </c>
      <c r="E73" s="43">
        <f t="shared" si="5"/>
        <v>44094</v>
      </c>
      <c r="F73" s="70">
        <f>Table2729[[#This Row],[Rate Type]]</f>
        <v>0</v>
      </c>
      <c r="G73" s="38">
        <f>'Period One'!J72</f>
        <v>0</v>
      </c>
      <c r="H73" s="38"/>
      <c r="I73" s="40">
        <f t="shared" si="0"/>
        <v>20</v>
      </c>
      <c r="J73" s="41" t="str">
        <f t="shared" si="1"/>
        <v>$4.00</v>
      </c>
      <c r="K73" s="44" t="str">
        <f>IF(OR(G73&gt;19.99,(Table27210[[#This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Table2729[[#This Row],[Essential Occupation]]</f>
        <v>0</v>
      </c>
      <c r="D74" s="43">
        <f t="shared" si="5"/>
        <v>44081</v>
      </c>
      <c r="E74" s="43">
        <f t="shared" si="5"/>
        <v>44094</v>
      </c>
      <c r="F74" s="70">
        <f>Table2729[[#This Row],[Rate Type]]</f>
        <v>0</v>
      </c>
      <c r="G74" s="38">
        <f>'Period One'!J73</f>
        <v>0</v>
      </c>
      <c r="H74" s="38"/>
      <c r="I74" s="40">
        <f t="shared" si="0"/>
        <v>20</v>
      </c>
      <c r="J74" s="41" t="str">
        <f t="shared" si="1"/>
        <v>$4.00</v>
      </c>
      <c r="K74" s="44" t="str">
        <f>IF(OR(G74&gt;19.99,(Table27210[[#This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Table2729[[#This Row],[Essential Occupation]]</f>
        <v>0</v>
      </c>
      <c r="D75" s="43">
        <f t="shared" si="5"/>
        <v>44081</v>
      </c>
      <c r="E75" s="43">
        <f t="shared" si="5"/>
        <v>44094</v>
      </c>
      <c r="F75" s="70">
        <f>Table2729[[#This Row],[Rate Type]]</f>
        <v>0</v>
      </c>
      <c r="G75" s="38">
        <f>'Period One'!J74</f>
        <v>0</v>
      </c>
      <c r="H75" s="38"/>
      <c r="I75" s="40">
        <f t="shared" si="0"/>
        <v>20</v>
      </c>
      <c r="J75" s="41" t="str">
        <f t="shared" si="1"/>
        <v>$4.00</v>
      </c>
      <c r="K75" s="44" t="str">
        <f>IF(OR(G75&gt;19.99,(Table27210[[#This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Table2729[[#This Row],[Essential Occupation]]</f>
        <v>0</v>
      </c>
      <c r="D76" s="43">
        <f t="shared" si="5"/>
        <v>44081</v>
      </c>
      <c r="E76" s="43">
        <f t="shared" si="5"/>
        <v>44094</v>
      </c>
      <c r="F76" s="70">
        <f>Table2729[[#This Row],[Rate Type]]</f>
        <v>0</v>
      </c>
      <c r="G76" s="38">
        <f>'Period One'!J75</f>
        <v>0</v>
      </c>
      <c r="H76" s="38"/>
      <c r="I76" s="40">
        <f t="shared" si="0"/>
        <v>20</v>
      </c>
      <c r="J76" s="41" t="str">
        <f t="shared" si="1"/>
        <v>$4.00</v>
      </c>
      <c r="K76" s="44" t="str">
        <f>IF(OR(G76&gt;19.99,(Table27210[[#This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Table2729[[#This Row],[Essential Occupation]]</f>
        <v>0</v>
      </c>
      <c r="D77" s="43">
        <f t="shared" si="5"/>
        <v>44081</v>
      </c>
      <c r="E77" s="43">
        <f t="shared" si="5"/>
        <v>44094</v>
      </c>
      <c r="F77" s="70">
        <f>Table2729[[#This Row],[Rate Type]]</f>
        <v>0</v>
      </c>
      <c r="G77" s="38">
        <f>'Period One'!J76</f>
        <v>0</v>
      </c>
      <c r="H77" s="38"/>
      <c r="I77" s="40">
        <f t="shared" si="0"/>
        <v>20</v>
      </c>
      <c r="J77" s="41" t="str">
        <f t="shared" si="1"/>
        <v>$4.00</v>
      </c>
      <c r="K77" s="44" t="str">
        <f>IF(OR(G77&gt;19.99,(Table27210[[#This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Table2729[[#This Row],[Essential Occupation]]</f>
        <v>0</v>
      </c>
      <c r="D78" s="43">
        <f t="shared" si="5"/>
        <v>44081</v>
      </c>
      <c r="E78" s="43">
        <f t="shared" si="5"/>
        <v>44094</v>
      </c>
      <c r="F78" s="70">
        <f>Table2729[[#This Row],[Rate Type]]</f>
        <v>0</v>
      </c>
      <c r="G78" s="38">
        <f>'Period One'!J77</f>
        <v>0</v>
      </c>
      <c r="H78" s="38"/>
      <c r="I78" s="40">
        <f t="shared" si="0"/>
        <v>20</v>
      </c>
      <c r="J78" s="41" t="str">
        <f t="shared" si="1"/>
        <v>$4.00</v>
      </c>
      <c r="K78" s="44" t="str">
        <f>IF(OR(G78&gt;19.99,(Table27210[[#This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Table2729[[#This Row],[Essential Occupation]]</f>
        <v>0</v>
      </c>
      <c r="D79" s="43">
        <f t="shared" si="5"/>
        <v>44081</v>
      </c>
      <c r="E79" s="43">
        <f t="shared" si="5"/>
        <v>44094</v>
      </c>
      <c r="F79" s="70">
        <f>Table2729[[#This Row],[Rate Type]]</f>
        <v>0</v>
      </c>
      <c r="G79" s="38">
        <f>'Period One'!J78</f>
        <v>0</v>
      </c>
      <c r="H79" s="38"/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IF(OR(G79&gt;19.99,(Table27210[[#This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Table2729[[#This Row],[Essential Occupation]]</f>
        <v>0</v>
      </c>
      <c r="D80" s="43">
        <f t="shared" ref="D80:E95" si="8">D79</f>
        <v>44081</v>
      </c>
      <c r="E80" s="43">
        <f t="shared" si="8"/>
        <v>44094</v>
      </c>
      <c r="F80" s="70">
        <f>Table2729[[#This Row],[Rate Type]]</f>
        <v>0</v>
      </c>
      <c r="G80" s="38">
        <f>'Period One'!J79</f>
        <v>0</v>
      </c>
      <c r="H80" s="38"/>
      <c r="I80" s="40">
        <f t="shared" si="6"/>
        <v>20</v>
      </c>
      <c r="J80" s="41" t="str">
        <f t="shared" si="7"/>
        <v>$4.00</v>
      </c>
      <c r="K80" s="44" t="str">
        <f>IF(OR(G80&gt;19.99,(Table27210[[#This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Table2729[[#This Row],[Essential Occupation]]</f>
        <v>0</v>
      </c>
      <c r="D81" s="43">
        <f t="shared" si="8"/>
        <v>44081</v>
      </c>
      <c r="E81" s="43">
        <f t="shared" si="8"/>
        <v>44094</v>
      </c>
      <c r="F81" s="70">
        <f>Table2729[[#This Row],[Rate Type]]</f>
        <v>0</v>
      </c>
      <c r="G81" s="38">
        <f>'Period One'!J80</f>
        <v>0</v>
      </c>
      <c r="H81" s="38"/>
      <c r="I81" s="40">
        <f t="shared" si="6"/>
        <v>20</v>
      </c>
      <c r="J81" s="41" t="str">
        <f t="shared" si="7"/>
        <v>$4.00</v>
      </c>
      <c r="K81" s="44" t="str">
        <f>IF(OR(G81&gt;19.99,(Table27210[[#This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Table2729[[#This Row],[Essential Occupation]]</f>
        <v>0</v>
      </c>
      <c r="D82" s="43">
        <f t="shared" si="8"/>
        <v>44081</v>
      </c>
      <c r="E82" s="43">
        <f t="shared" si="8"/>
        <v>44094</v>
      </c>
      <c r="F82" s="70">
        <f>Table2729[[#This Row],[Rate Type]]</f>
        <v>0</v>
      </c>
      <c r="G82" s="38">
        <f>'Period One'!J81</f>
        <v>0</v>
      </c>
      <c r="H82" s="38"/>
      <c r="I82" s="40">
        <f t="shared" si="6"/>
        <v>20</v>
      </c>
      <c r="J82" s="41" t="str">
        <f t="shared" si="7"/>
        <v>$4.00</v>
      </c>
      <c r="K82" s="44" t="str">
        <f>IF(OR(G82&gt;19.99,(Table27210[[#This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Table2729[[#This Row],[Essential Occupation]]</f>
        <v>0</v>
      </c>
      <c r="D83" s="43">
        <f t="shared" si="8"/>
        <v>44081</v>
      </c>
      <c r="E83" s="43">
        <f t="shared" si="8"/>
        <v>44094</v>
      </c>
      <c r="F83" s="70">
        <f>Table2729[[#This Row],[Rate Type]]</f>
        <v>0</v>
      </c>
      <c r="G83" s="38">
        <f>'Period One'!J82</f>
        <v>0</v>
      </c>
      <c r="H83" s="38"/>
      <c r="I83" s="40">
        <f t="shared" si="6"/>
        <v>20</v>
      </c>
      <c r="J83" s="41" t="str">
        <f t="shared" si="7"/>
        <v>$4.00</v>
      </c>
      <c r="K83" s="44" t="str">
        <f>IF(OR(G83&gt;19.99,(Table27210[[#This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Table2729[[#This Row],[Essential Occupation]]</f>
        <v>0</v>
      </c>
      <c r="D84" s="43">
        <f t="shared" si="8"/>
        <v>44081</v>
      </c>
      <c r="E84" s="43">
        <f t="shared" si="8"/>
        <v>44094</v>
      </c>
      <c r="F84" s="70">
        <f>Table2729[[#This Row],[Rate Type]]</f>
        <v>0</v>
      </c>
      <c r="G84" s="38">
        <f>'Period One'!J83</f>
        <v>0</v>
      </c>
      <c r="H84" s="38"/>
      <c r="I84" s="40">
        <f t="shared" si="6"/>
        <v>20</v>
      </c>
      <c r="J84" s="41" t="str">
        <f t="shared" si="7"/>
        <v>$4.00</v>
      </c>
      <c r="K84" s="44" t="str">
        <f>IF(OR(G84&gt;19.99,(Table27210[[#This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Table2729[[#This Row],[Essential Occupation]]</f>
        <v>0</v>
      </c>
      <c r="D85" s="43">
        <f t="shared" si="8"/>
        <v>44081</v>
      </c>
      <c r="E85" s="43">
        <f t="shared" si="8"/>
        <v>44094</v>
      </c>
      <c r="F85" s="70">
        <f>Table2729[[#This Row],[Rate Type]]</f>
        <v>0</v>
      </c>
      <c r="G85" s="38">
        <f>'Period One'!J84</f>
        <v>0</v>
      </c>
      <c r="H85" s="38"/>
      <c r="I85" s="40">
        <f t="shared" si="6"/>
        <v>20</v>
      </c>
      <c r="J85" s="41" t="str">
        <f t="shared" si="7"/>
        <v>$4.00</v>
      </c>
      <c r="K85" s="44" t="str">
        <f>IF(OR(G85&gt;19.99,(Table27210[[#This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Table2729[[#This Row],[Essential Occupation]]</f>
        <v>0</v>
      </c>
      <c r="D86" s="43">
        <f t="shared" si="8"/>
        <v>44081</v>
      </c>
      <c r="E86" s="43">
        <f t="shared" si="8"/>
        <v>44094</v>
      </c>
      <c r="F86" s="70">
        <f>Table2729[[#This Row],[Rate Type]]</f>
        <v>0</v>
      </c>
      <c r="G86" s="38">
        <f>'Period One'!J85</f>
        <v>0</v>
      </c>
      <c r="H86" s="38"/>
      <c r="I86" s="40">
        <f t="shared" si="6"/>
        <v>20</v>
      </c>
      <c r="J86" s="41" t="str">
        <f t="shared" si="7"/>
        <v>$4.00</v>
      </c>
      <c r="K86" s="44" t="str">
        <f>IF(OR(G86&gt;19.99,(Table27210[[#This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Table2729[[#This Row],[Essential Occupation]]</f>
        <v>0</v>
      </c>
      <c r="D87" s="43">
        <f t="shared" si="8"/>
        <v>44081</v>
      </c>
      <c r="E87" s="43">
        <f t="shared" si="8"/>
        <v>44094</v>
      </c>
      <c r="F87" s="70">
        <f>Table2729[[#This Row],[Rate Type]]</f>
        <v>0</v>
      </c>
      <c r="G87" s="38">
        <f>'Period One'!J86</f>
        <v>0</v>
      </c>
      <c r="H87" s="38"/>
      <c r="I87" s="40">
        <f t="shared" si="6"/>
        <v>20</v>
      </c>
      <c r="J87" s="41" t="str">
        <f t="shared" si="7"/>
        <v>$4.00</v>
      </c>
      <c r="K87" s="44" t="str">
        <f>IF(OR(G87&gt;19.99,(Table27210[[#This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Table2729[[#This Row],[Essential Occupation]]</f>
        <v>0</v>
      </c>
      <c r="D88" s="43">
        <f t="shared" si="8"/>
        <v>44081</v>
      </c>
      <c r="E88" s="43">
        <f t="shared" si="8"/>
        <v>44094</v>
      </c>
      <c r="F88" s="70">
        <f>Table2729[[#This Row],[Rate Type]]</f>
        <v>0</v>
      </c>
      <c r="G88" s="38">
        <f>'Period One'!J87</f>
        <v>0</v>
      </c>
      <c r="H88" s="38"/>
      <c r="I88" s="40">
        <f t="shared" si="6"/>
        <v>20</v>
      </c>
      <c r="J88" s="41" t="str">
        <f t="shared" si="7"/>
        <v>$4.00</v>
      </c>
      <c r="K88" s="44" t="str">
        <f>IF(OR(G88&gt;19.99,(Table27210[[#This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Table2729[[#This Row],[Essential Occupation]]</f>
        <v>0</v>
      </c>
      <c r="D89" s="43">
        <f t="shared" si="8"/>
        <v>44081</v>
      </c>
      <c r="E89" s="43">
        <f t="shared" si="8"/>
        <v>44094</v>
      </c>
      <c r="F89" s="70">
        <f>Table2729[[#This Row],[Rate Type]]</f>
        <v>0</v>
      </c>
      <c r="G89" s="38">
        <f>'Period One'!J88</f>
        <v>0</v>
      </c>
      <c r="H89" s="38"/>
      <c r="I89" s="40">
        <f t="shared" si="6"/>
        <v>20</v>
      </c>
      <c r="J89" s="41" t="str">
        <f t="shared" si="7"/>
        <v>$4.00</v>
      </c>
      <c r="K89" s="44" t="str">
        <f>IF(OR(G89&gt;19.99,(Table27210[[#This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Table2729[[#This Row],[Essential Occupation]]</f>
        <v>0</v>
      </c>
      <c r="D90" s="43">
        <f t="shared" si="8"/>
        <v>44081</v>
      </c>
      <c r="E90" s="43">
        <f t="shared" si="8"/>
        <v>44094</v>
      </c>
      <c r="F90" s="70">
        <f>Table2729[[#This Row],[Rate Type]]</f>
        <v>0</v>
      </c>
      <c r="G90" s="38">
        <f>'Period One'!J89</f>
        <v>0</v>
      </c>
      <c r="H90" s="38"/>
      <c r="I90" s="40">
        <f t="shared" si="6"/>
        <v>20</v>
      </c>
      <c r="J90" s="41" t="str">
        <f t="shared" si="7"/>
        <v>$4.00</v>
      </c>
      <c r="K90" s="44" t="str">
        <f>IF(OR(G90&gt;19.99,(Table27210[[#This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Table2729[[#This Row],[Essential Occupation]]</f>
        <v>0</v>
      </c>
      <c r="D91" s="43">
        <f t="shared" si="8"/>
        <v>44081</v>
      </c>
      <c r="E91" s="43">
        <f t="shared" si="8"/>
        <v>44094</v>
      </c>
      <c r="F91" s="70">
        <f>Table2729[[#This Row],[Rate Type]]</f>
        <v>0</v>
      </c>
      <c r="G91" s="38">
        <f>'Period One'!J90</f>
        <v>0</v>
      </c>
      <c r="H91" s="38"/>
      <c r="I91" s="40">
        <f t="shared" si="6"/>
        <v>20</v>
      </c>
      <c r="J91" s="41" t="str">
        <f t="shared" si="7"/>
        <v>$4.00</v>
      </c>
      <c r="K91" s="44" t="str">
        <f>IF(OR(G91&gt;19.99,(Table27210[[#This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Table2729[[#This Row],[Essential Occupation]]</f>
        <v>0</v>
      </c>
      <c r="D92" s="43">
        <f t="shared" si="8"/>
        <v>44081</v>
      </c>
      <c r="E92" s="43">
        <f t="shared" si="8"/>
        <v>44094</v>
      </c>
      <c r="F92" s="70">
        <f>Table2729[[#This Row],[Rate Type]]</f>
        <v>0</v>
      </c>
      <c r="G92" s="38">
        <f>'Period One'!J91</f>
        <v>0</v>
      </c>
      <c r="H92" s="38"/>
      <c r="I92" s="40">
        <f t="shared" si="6"/>
        <v>20</v>
      </c>
      <c r="J92" s="41" t="str">
        <f t="shared" si="7"/>
        <v>$4.00</v>
      </c>
      <c r="K92" s="44" t="str">
        <f>IF(OR(G92&gt;19.99,(Table27210[[#This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Table2729[[#This Row],[Essential Occupation]]</f>
        <v>0</v>
      </c>
      <c r="D93" s="43">
        <f t="shared" si="8"/>
        <v>44081</v>
      </c>
      <c r="E93" s="43">
        <f t="shared" si="8"/>
        <v>44094</v>
      </c>
      <c r="F93" s="70">
        <f>Table2729[[#This Row],[Rate Type]]</f>
        <v>0</v>
      </c>
      <c r="G93" s="38">
        <f>'Period One'!J92</f>
        <v>0</v>
      </c>
      <c r="H93" s="38"/>
      <c r="I93" s="40">
        <f t="shared" si="6"/>
        <v>20</v>
      </c>
      <c r="J93" s="41" t="str">
        <f t="shared" si="7"/>
        <v>$4.00</v>
      </c>
      <c r="K93" s="44" t="str">
        <f>IF(OR(G93&gt;19.99,(Table27210[[#This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Table2729[[#This Row],[Essential Occupation]]</f>
        <v>0</v>
      </c>
      <c r="D94" s="43">
        <f t="shared" si="8"/>
        <v>44081</v>
      </c>
      <c r="E94" s="43">
        <f t="shared" si="8"/>
        <v>44094</v>
      </c>
      <c r="F94" s="70">
        <f>Table2729[[#This Row],[Rate Type]]</f>
        <v>0</v>
      </c>
      <c r="G94" s="38">
        <f>'Period One'!J93</f>
        <v>0</v>
      </c>
      <c r="H94" s="38"/>
      <c r="I94" s="40">
        <f t="shared" si="6"/>
        <v>20</v>
      </c>
      <c r="J94" s="41" t="str">
        <f t="shared" si="7"/>
        <v>$4.00</v>
      </c>
      <c r="K94" s="44" t="str">
        <f>IF(OR(G94&gt;19.99,(Table27210[[#This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Table2729[[#This Row],[Essential Occupation]]</f>
        <v>0</v>
      </c>
      <c r="D95" s="43">
        <f t="shared" si="8"/>
        <v>44081</v>
      </c>
      <c r="E95" s="43">
        <f t="shared" si="8"/>
        <v>44094</v>
      </c>
      <c r="F95" s="70">
        <f>Table2729[[#This Row],[Rate Type]]</f>
        <v>0</v>
      </c>
      <c r="G95" s="38">
        <f>'Period One'!J94</f>
        <v>0</v>
      </c>
      <c r="H95" s="38"/>
      <c r="I95" s="40">
        <f t="shared" si="6"/>
        <v>20</v>
      </c>
      <c r="J95" s="41" t="str">
        <f t="shared" si="7"/>
        <v>$4.00</v>
      </c>
      <c r="K95" s="44" t="str">
        <f>IF(OR(G95&gt;19.99,(Table27210[[#This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Table2729[[#This Row],[Essential Occupation]]</f>
        <v>0</v>
      </c>
      <c r="D96" s="43">
        <f t="shared" ref="D96:E111" si="9">D95</f>
        <v>44081</v>
      </c>
      <c r="E96" s="43">
        <f t="shared" si="9"/>
        <v>44094</v>
      </c>
      <c r="F96" s="70">
        <f>Table2729[[#This Row],[Rate Type]]</f>
        <v>0</v>
      </c>
      <c r="G96" s="38">
        <f>'Period One'!J95</f>
        <v>0</v>
      </c>
      <c r="H96" s="38"/>
      <c r="I96" s="40">
        <f t="shared" si="6"/>
        <v>20</v>
      </c>
      <c r="J96" s="41" t="str">
        <f t="shared" si="7"/>
        <v>$4.00</v>
      </c>
      <c r="K96" s="44" t="str">
        <f>IF(OR(G96&gt;19.99,(Table27210[[#This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Table2729[[#This Row],[Essential Occupation]]</f>
        <v>0</v>
      </c>
      <c r="D97" s="43">
        <f t="shared" si="9"/>
        <v>44081</v>
      </c>
      <c r="E97" s="43">
        <f t="shared" si="9"/>
        <v>44094</v>
      </c>
      <c r="F97" s="70">
        <f>Table2729[[#This Row],[Rate Type]]</f>
        <v>0</v>
      </c>
      <c r="G97" s="38">
        <f>'Period One'!J96</f>
        <v>0</v>
      </c>
      <c r="H97" s="38"/>
      <c r="I97" s="40">
        <f t="shared" si="6"/>
        <v>20</v>
      </c>
      <c r="J97" s="41" t="str">
        <f t="shared" si="7"/>
        <v>$4.00</v>
      </c>
      <c r="K97" s="44" t="str">
        <f>IF(OR(G97&gt;19.99,(Table27210[[#This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Table2729[[#This Row],[Essential Occupation]]</f>
        <v>0</v>
      </c>
      <c r="D98" s="43">
        <f t="shared" si="9"/>
        <v>44081</v>
      </c>
      <c r="E98" s="43">
        <f t="shared" si="9"/>
        <v>44094</v>
      </c>
      <c r="F98" s="70">
        <f>Table2729[[#This Row],[Rate Type]]</f>
        <v>0</v>
      </c>
      <c r="G98" s="38">
        <f>'Period One'!J97</f>
        <v>0</v>
      </c>
      <c r="H98" s="38"/>
      <c r="I98" s="40">
        <f t="shared" si="6"/>
        <v>20</v>
      </c>
      <c r="J98" s="41" t="str">
        <f t="shared" si="7"/>
        <v>$4.00</v>
      </c>
      <c r="K98" s="44" t="str">
        <f>IF(OR(G98&gt;19.99,(Table27210[[#This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Table2729[[#This Row],[Essential Occupation]]</f>
        <v>0</v>
      </c>
      <c r="D99" s="43">
        <f t="shared" si="9"/>
        <v>44081</v>
      </c>
      <c r="E99" s="43">
        <f t="shared" si="9"/>
        <v>44094</v>
      </c>
      <c r="F99" s="70">
        <f>Table2729[[#This Row],[Rate Type]]</f>
        <v>0</v>
      </c>
      <c r="G99" s="38">
        <f>'Period One'!J98</f>
        <v>0</v>
      </c>
      <c r="H99" s="38"/>
      <c r="I99" s="40">
        <f t="shared" si="6"/>
        <v>20</v>
      </c>
      <c r="J99" s="41" t="str">
        <f t="shared" si="7"/>
        <v>$4.00</v>
      </c>
      <c r="K99" s="44" t="str">
        <f>IF(OR(G99&gt;19.99,(Table27210[[#This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Table2729[[#This Row],[Essential Occupation]]</f>
        <v>0</v>
      </c>
      <c r="D100" s="43">
        <f t="shared" si="9"/>
        <v>44081</v>
      </c>
      <c r="E100" s="43">
        <f t="shared" si="9"/>
        <v>44094</v>
      </c>
      <c r="F100" s="70">
        <f>Table2729[[#This Row],[Rate Type]]</f>
        <v>0</v>
      </c>
      <c r="G100" s="38">
        <f>'Period One'!J99</f>
        <v>0</v>
      </c>
      <c r="H100" s="38"/>
      <c r="I100" s="40">
        <f t="shared" si="6"/>
        <v>20</v>
      </c>
      <c r="J100" s="41" t="str">
        <f t="shared" si="7"/>
        <v>$4.00</v>
      </c>
      <c r="K100" s="44" t="str">
        <f>IF(OR(G100&gt;19.99,(Table27210[[#This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Table2729[[#This Row],[Essential Occupation]]</f>
        <v>0</v>
      </c>
      <c r="D101" s="43">
        <f t="shared" si="9"/>
        <v>44081</v>
      </c>
      <c r="E101" s="43">
        <f t="shared" si="9"/>
        <v>44094</v>
      </c>
      <c r="F101" s="70">
        <f>Table2729[[#This Row],[Rate Type]]</f>
        <v>0</v>
      </c>
      <c r="G101" s="38">
        <f>'Period One'!J100</f>
        <v>0</v>
      </c>
      <c r="H101" s="38"/>
      <c r="I101" s="40">
        <f t="shared" si="6"/>
        <v>20</v>
      </c>
      <c r="J101" s="41" t="str">
        <f t="shared" si="7"/>
        <v>$4.00</v>
      </c>
      <c r="K101" s="44" t="str">
        <f>IF(OR(G101&gt;19.99,(Table27210[[#This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Table2729[[#This Row],[Essential Occupation]]</f>
        <v>0</v>
      </c>
      <c r="D102" s="43">
        <f t="shared" si="9"/>
        <v>44081</v>
      </c>
      <c r="E102" s="43">
        <f t="shared" si="9"/>
        <v>44094</v>
      </c>
      <c r="F102" s="70">
        <f>Table2729[[#This Row],[Rate Type]]</f>
        <v>0</v>
      </c>
      <c r="G102" s="38">
        <f>'Period One'!J101</f>
        <v>0</v>
      </c>
      <c r="H102" s="38"/>
      <c r="I102" s="40">
        <f t="shared" si="6"/>
        <v>20</v>
      </c>
      <c r="J102" s="41" t="str">
        <f t="shared" si="7"/>
        <v>$4.00</v>
      </c>
      <c r="K102" s="44" t="str">
        <f>IF(OR(G102&gt;19.99,(Table27210[[#This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Table2729[[#This Row],[Essential Occupation]]</f>
        <v>0</v>
      </c>
      <c r="D103" s="43">
        <f t="shared" si="9"/>
        <v>44081</v>
      </c>
      <c r="E103" s="43">
        <f t="shared" si="9"/>
        <v>44094</v>
      </c>
      <c r="F103" s="70">
        <f>Table2729[[#This Row],[Rate Type]]</f>
        <v>0</v>
      </c>
      <c r="G103" s="38">
        <f>'Period One'!J102</f>
        <v>0</v>
      </c>
      <c r="H103" s="38"/>
      <c r="I103" s="40">
        <f t="shared" si="6"/>
        <v>20</v>
      </c>
      <c r="J103" s="41" t="str">
        <f t="shared" si="7"/>
        <v>$4.00</v>
      </c>
      <c r="K103" s="44" t="str">
        <f>IF(OR(G103&gt;19.99,(Table27210[[#This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Table2729[[#This Row],[Essential Occupation]]</f>
        <v>0</v>
      </c>
      <c r="D104" s="43">
        <f t="shared" si="9"/>
        <v>44081</v>
      </c>
      <c r="E104" s="43">
        <f t="shared" si="9"/>
        <v>44094</v>
      </c>
      <c r="F104" s="70">
        <f>Table2729[[#This Row],[Rate Type]]</f>
        <v>0</v>
      </c>
      <c r="G104" s="38">
        <f>'Period One'!J103</f>
        <v>0</v>
      </c>
      <c r="H104" s="38"/>
      <c r="I104" s="40">
        <f t="shared" si="6"/>
        <v>20</v>
      </c>
      <c r="J104" s="41" t="str">
        <f t="shared" si="7"/>
        <v>$4.00</v>
      </c>
      <c r="K104" s="44" t="str">
        <f>IF(OR(G104&gt;19.99,(Table27210[[#This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Table2729[[#This Row],[Essential Occupation]]</f>
        <v>0</v>
      </c>
      <c r="D105" s="43">
        <f t="shared" si="9"/>
        <v>44081</v>
      </c>
      <c r="E105" s="43">
        <f t="shared" si="9"/>
        <v>44094</v>
      </c>
      <c r="F105" s="70">
        <f>Table2729[[#This Row],[Rate Type]]</f>
        <v>0</v>
      </c>
      <c r="G105" s="38">
        <f>'Period One'!J104</f>
        <v>0</v>
      </c>
      <c r="H105" s="38"/>
      <c r="I105" s="40">
        <f t="shared" si="6"/>
        <v>20</v>
      </c>
      <c r="J105" s="41" t="str">
        <f t="shared" si="7"/>
        <v>$4.00</v>
      </c>
      <c r="K105" s="44" t="str">
        <f>IF(OR(G105&gt;19.99,(Table27210[[#This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Table2729[[#This Row],[Essential Occupation]]</f>
        <v>0</v>
      </c>
      <c r="D106" s="43">
        <f t="shared" si="9"/>
        <v>44081</v>
      </c>
      <c r="E106" s="43">
        <f t="shared" si="9"/>
        <v>44094</v>
      </c>
      <c r="F106" s="70">
        <f>Table2729[[#This Row],[Rate Type]]</f>
        <v>0</v>
      </c>
      <c r="G106" s="38">
        <f>'Period One'!J105</f>
        <v>0</v>
      </c>
      <c r="H106" s="38"/>
      <c r="I106" s="40">
        <f t="shared" si="6"/>
        <v>20</v>
      </c>
      <c r="J106" s="41" t="str">
        <f t="shared" si="7"/>
        <v>$4.00</v>
      </c>
      <c r="K106" s="44" t="str">
        <f>IF(OR(G106&gt;19.99,(Table27210[[#This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Table2729[[#This Row],[Essential Occupation]]</f>
        <v>0</v>
      </c>
      <c r="D107" s="43">
        <f t="shared" si="9"/>
        <v>44081</v>
      </c>
      <c r="E107" s="43">
        <f t="shared" si="9"/>
        <v>44094</v>
      </c>
      <c r="F107" s="70">
        <f>Table2729[[#This Row],[Rate Type]]</f>
        <v>0</v>
      </c>
      <c r="G107" s="38">
        <f>'Period One'!J106</f>
        <v>0</v>
      </c>
      <c r="H107" s="38"/>
      <c r="I107" s="40">
        <f t="shared" si="6"/>
        <v>20</v>
      </c>
      <c r="J107" s="41" t="str">
        <f t="shared" si="7"/>
        <v>$4.00</v>
      </c>
      <c r="K107" s="44" t="str">
        <f>IF(OR(G107&gt;19.99,(Table27210[[#This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Table2729[[#This Row],[Essential Occupation]]</f>
        <v>0</v>
      </c>
      <c r="D108" s="43">
        <f t="shared" si="9"/>
        <v>44081</v>
      </c>
      <c r="E108" s="43">
        <f t="shared" si="9"/>
        <v>44094</v>
      </c>
      <c r="F108" s="70">
        <f>Table2729[[#This Row],[Rate Type]]</f>
        <v>0</v>
      </c>
      <c r="G108" s="38">
        <f>'Period One'!J107</f>
        <v>0</v>
      </c>
      <c r="H108" s="38"/>
      <c r="I108" s="40">
        <f t="shared" si="6"/>
        <v>20</v>
      </c>
      <c r="J108" s="41" t="str">
        <f t="shared" si="7"/>
        <v>$4.00</v>
      </c>
      <c r="K108" s="44" t="str">
        <f>IF(OR(G108&gt;19.99,(Table27210[[#This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Table2729[[#This Row],[Essential Occupation]]</f>
        <v>0</v>
      </c>
      <c r="D109" s="43">
        <f t="shared" si="9"/>
        <v>44081</v>
      </c>
      <c r="E109" s="43">
        <f t="shared" si="9"/>
        <v>44094</v>
      </c>
      <c r="F109" s="70">
        <f>Table2729[[#This Row],[Rate Type]]</f>
        <v>0</v>
      </c>
      <c r="G109" s="38">
        <f>'Period One'!J108</f>
        <v>0</v>
      </c>
      <c r="H109" s="38"/>
      <c r="I109" s="40">
        <f t="shared" si="6"/>
        <v>20</v>
      </c>
      <c r="J109" s="41" t="str">
        <f t="shared" si="7"/>
        <v>$4.00</v>
      </c>
      <c r="K109" s="44" t="str">
        <f>IF(OR(G109&gt;19.99,(Table27210[[#This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Table2729[[#This Row],[Essential Occupation]]</f>
        <v>0</v>
      </c>
      <c r="D110" s="43">
        <f t="shared" si="9"/>
        <v>44081</v>
      </c>
      <c r="E110" s="43">
        <f t="shared" si="9"/>
        <v>44094</v>
      </c>
      <c r="F110" s="70">
        <f>Table2729[[#This Row],[Rate Type]]</f>
        <v>0</v>
      </c>
      <c r="G110" s="38">
        <f>'Period One'!J109</f>
        <v>0</v>
      </c>
      <c r="H110" s="38"/>
      <c r="I110" s="40">
        <f t="shared" si="6"/>
        <v>20</v>
      </c>
      <c r="J110" s="41" t="str">
        <f t="shared" si="7"/>
        <v>$4.00</v>
      </c>
      <c r="K110" s="44" t="str">
        <f>IF(OR(G110&gt;19.99,(Table27210[[#This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Table2729[[#This Row],[Essential Occupation]]</f>
        <v>0</v>
      </c>
      <c r="D111" s="43">
        <f t="shared" si="9"/>
        <v>44081</v>
      </c>
      <c r="E111" s="43">
        <f t="shared" si="9"/>
        <v>44094</v>
      </c>
      <c r="F111" s="70">
        <f>Table2729[[#This Row],[Rate Type]]</f>
        <v>0</v>
      </c>
      <c r="G111" s="38">
        <f>'Period One'!J110</f>
        <v>0</v>
      </c>
      <c r="H111" s="38"/>
      <c r="I111" s="40">
        <f t="shared" si="6"/>
        <v>20</v>
      </c>
      <c r="J111" s="41" t="str">
        <f t="shared" si="7"/>
        <v>$4.00</v>
      </c>
      <c r="K111" s="44" t="str">
        <f>IF(OR(G111&gt;19.99,(Table27210[[#This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Table2729[[#This Row],[Essential Occupation]]</f>
        <v>0</v>
      </c>
      <c r="D112" s="43">
        <f t="shared" ref="D112:E113" si="10">D111</f>
        <v>44081</v>
      </c>
      <c r="E112" s="43">
        <f t="shared" si="10"/>
        <v>44094</v>
      </c>
      <c r="F112" s="70">
        <f>Table2729[[#This Row],[Rate Type]]</f>
        <v>0</v>
      </c>
      <c r="G112" s="38">
        <f>'Period One'!J111</f>
        <v>0</v>
      </c>
      <c r="H112" s="38"/>
      <c r="I112" s="40">
        <f t="shared" si="6"/>
        <v>20</v>
      </c>
      <c r="J112" s="41" t="str">
        <f t="shared" si="7"/>
        <v>$4.00</v>
      </c>
      <c r="K112" s="44" t="str">
        <f>IF(OR(G112&gt;19.99,(Table27210[[#This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Table2729[[#This Row],[Essential Occupation]]</f>
        <v>0</v>
      </c>
      <c r="D113" s="43">
        <f t="shared" si="10"/>
        <v>44081</v>
      </c>
      <c r="E113" s="43">
        <f t="shared" si="10"/>
        <v>44094</v>
      </c>
      <c r="F113" s="70">
        <f>Table2729[[#This Row],[Rate Type]]</f>
        <v>0</v>
      </c>
      <c r="G113" s="38">
        <f>'Period One'!J112</f>
        <v>0</v>
      </c>
      <c r="H113" s="38"/>
      <c r="I113" s="40">
        <f t="shared" si="6"/>
        <v>20</v>
      </c>
      <c r="J113" s="41" t="str">
        <f t="shared" si="7"/>
        <v>$4.00</v>
      </c>
      <c r="K113" s="44" t="str">
        <f>IF(OR(G113&gt;19.99,(Table27210[[#This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80" priority="1" operator="equal">
      <formula>"YES"</formula>
    </cfRule>
    <cfRule type="cellIs" dxfId="79" priority="2" operator="equal">
      <formula>"NO"</formula>
    </cfRule>
  </conditionalFormatting>
  <conditionalFormatting sqref="G14:G113">
    <cfRule type="cellIs" dxfId="78" priority="7" operator="greaterThan">
      <formula>19.99</formula>
    </cfRule>
    <cfRule type="cellIs" dxfId="77" priority="8" operator="greaterThan">
      <formula>20</formula>
    </cfRule>
  </conditionalFormatting>
  <conditionalFormatting sqref="I14:I113">
    <cfRule type="cellIs" dxfId="76" priority="5" operator="lessThan">
      <formula>0</formula>
    </cfRule>
    <cfRule type="cellIs" dxfId="75" priority="6" operator="greaterThan">
      <formula>4.01</formula>
    </cfRule>
  </conditionalFormatting>
  <conditionalFormatting sqref="C6:C10">
    <cfRule type="cellIs" dxfId="74" priority="3" operator="equal">
      <formula>"NO"</formula>
    </cfRule>
    <cfRule type="cellIs" dxfId="73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114"/>
  <sheetViews>
    <sheetView zoomScaleNormal="100" workbookViewId="0">
      <selection activeCell="C23" sqref="C23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22" customWidth="1"/>
    <col min="7" max="7" width="16" style="8" customWidth="1"/>
    <col min="8" max="8" width="20" style="8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21"/>
      <c r="G2" s="13"/>
      <c r="H2" s="13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68"/>
      <c r="G4" s="49"/>
      <c r="H4" s="49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68"/>
      <c r="G5" s="49"/>
      <c r="H5" s="49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68"/>
      <c r="G6" s="49"/>
      <c r="H6" s="49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68"/>
      <c r="G7" s="49"/>
      <c r="H7" s="49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68"/>
      <c r="G8" s="49"/>
      <c r="H8" s="49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68"/>
      <c r="G9" s="49"/>
      <c r="H9" s="49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68"/>
      <c r="G10" s="49"/>
      <c r="H10" s="49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67"/>
      <c r="G11" s="45"/>
      <c r="H11" s="4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67"/>
      <c r="G12" s="45"/>
      <c r="H12" s="4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69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Table27210[[#This Row],[Essential Occupation]]</f>
        <v>0</v>
      </c>
      <c r="D14" s="37">
        <f>Table27210[[#This Row],[Work Period End]]+1</f>
        <v>44095</v>
      </c>
      <c r="E14" s="37">
        <f>Table27211[[#This Row],[Work Period Start]]+13</f>
        <v>44108</v>
      </c>
      <c r="F14" s="70">
        <f>Table27210[[#This Row],[Rate Type]]</f>
        <v>0</v>
      </c>
      <c r="G14" s="38">
        <f>Table27210[[#This Row],[Rate]]</f>
        <v>0</v>
      </c>
      <c r="H14" s="39"/>
      <c r="I14" s="40">
        <f>20-G14</f>
        <v>20</v>
      </c>
      <c r="J14" s="41" t="str">
        <f>IF(AND(I14&lt;=3.99,I14&gt;(-100)),I14,"$4.00")</f>
        <v>$4.00</v>
      </c>
      <c r="K14" s="42" t="str">
        <f>IF(OR(G14&gt;19.99,(Table27211[[#This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Table27210[[#This Row],[Essential Occupation]]</f>
        <v>0</v>
      </c>
      <c r="D15" s="43">
        <f>D14</f>
        <v>44095</v>
      </c>
      <c r="E15" s="43">
        <f>E14</f>
        <v>44108</v>
      </c>
      <c r="F15" s="70">
        <f>Table27210[[#This Row],[Rate Type]]</f>
        <v>0</v>
      </c>
      <c r="G15" s="38">
        <f>Table27210[[#This Row],[Rate]]</f>
        <v>0</v>
      </c>
      <c r="H15" s="39"/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IF(OR(G15&gt;19.99,(Table27211[[#This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Table27210[[#This Row],[Essential Occupation]]</f>
        <v>0</v>
      </c>
      <c r="D16" s="43">
        <f t="shared" ref="D16:E31" si="2">D15</f>
        <v>44095</v>
      </c>
      <c r="E16" s="43">
        <f t="shared" si="2"/>
        <v>44108</v>
      </c>
      <c r="F16" s="70">
        <f>Table27210[[#This Row],[Rate Type]]</f>
        <v>0</v>
      </c>
      <c r="G16" s="38">
        <f>Table27210[[#This Row],[Rate]]</f>
        <v>0</v>
      </c>
      <c r="H16" s="39"/>
      <c r="I16" s="40">
        <f t="shared" si="0"/>
        <v>20</v>
      </c>
      <c r="J16" s="41" t="str">
        <f t="shared" si="1"/>
        <v>$4.00</v>
      </c>
      <c r="K16" s="44" t="str">
        <f>IF(OR(G16&gt;19.99,(Table27211[[#This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Table27210[[#This Row],[Essential Occupation]]</f>
        <v>0</v>
      </c>
      <c r="D17" s="43">
        <f t="shared" si="2"/>
        <v>44095</v>
      </c>
      <c r="E17" s="43">
        <f t="shared" si="2"/>
        <v>44108</v>
      </c>
      <c r="F17" s="70">
        <f>Table27210[[#This Row],[Rate Type]]</f>
        <v>0</v>
      </c>
      <c r="G17" s="38">
        <f>Table27210[[#This Row],[Rate]]</f>
        <v>0</v>
      </c>
      <c r="H17" s="39"/>
      <c r="I17" s="40">
        <f t="shared" si="0"/>
        <v>20</v>
      </c>
      <c r="J17" s="41" t="str">
        <f t="shared" si="1"/>
        <v>$4.00</v>
      </c>
      <c r="K17" s="44" t="str">
        <f>IF(OR(G17&gt;19.99,(Table27211[[#This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Table27210[[#This Row],[Essential Occupation]]</f>
        <v>0</v>
      </c>
      <c r="D18" s="43">
        <f t="shared" si="2"/>
        <v>44095</v>
      </c>
      <c r="E18" s="43">
        <f t="shared" si="2"/>
        <v>44108</v>
      </c>
      <c r="F18" s="70">
        <f>Table27210[[#This Row],[Rate Type]]</f>
        <v>0</v>
      </c>
      <c r="G18" s="38">
        <f>Table27210[[#This Row],[Rate]]</f>
        <v>0</v>
      </c>
      <c r="H18" s="39"/>
      <c r="I18" s="40">
        <f t="shared" si="0"/>
        <v>20</v>
      </c>
      <c r="J18" s="41" t="str">
        <f t="shared" si="1"/>
        <v>$4.00</v>
      </c>
      <c r="K18" s="44" t="str">
        <f>IF(OR(G18&gt;19.99,(Table27211[[#This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Table27210[[#This Row],[Essential Occupation]]</f>
        <v>0</v>
      </c>
      <c r="D19" s="43">
        <f t="shared" si="2"/>
        <v>44095</v>
      </c>
      <c r="E19" s="43">
        <f t="shared" si="2"/>
        <v>44108</v>
      </c>
      <c r="F19" s="70">
        <f>Table27210[[#This Row],[Rate Type]]</f>
        <v>0</v>
      </c>
      <c r="G19" s="38">
        <f>Table27210[[#This Row],[Rate]]</f>
        <v>0</v>
      </c>
      <c r="H19" s="39"/>
      <c r="I19" s="40">
        <f t="shared" si="0"/>
        <v>20</v>
      </c>
      <c r="J19" s="41" t="str">
        <f t="shared" si="1"/>
        <v>$4.00</v>
      </c>
      <c r="K19" s="44" t="str">
        <f>IF(OR(G19&gt;19.99,(Table27211[[#This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Table27210[[#This Row],[Essential Occupation]]</f>
        <v>0</v>
      </c>
      <c r="D20" s="43">
        <f t="shared" si="2"/>
        <v>44095</v>
      </c>
      <c r="E20" s="43">
        <f t="shared" si="2"/>
        <v>44108</v>
      </c>
      <c r="F20" s="70">
        <f>Table27210[[#This Row],[Rate Type]]</f>
        <v>0</v>
      </c>
      <c r="G20" s="38">
        <f>Table27210[[#This Row],[Rate]]</f>
        <v>0</v>
      </c>
      <c r="H20" s="39"/>
      <c r="I20" s="40">
        <f t="shared" si="0"/>
        <v>20</v>
      </c>
      <c r="J20" s="41" t="str">
        <f t="shared" si="1"/>
        <v>$4.00</v>
      </c>
      <c r="K20" s="44" t="str">
        <f>IF(OR(G20&gt;19.99,(Table27211[[#This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Table27210[[#This Row],[Essential Occupation]]</f>
        <v>0</v>
      </c>
      <c r="D21" s="43">
        <f t="shared" si="2"/>
        <v>44095</v>
      </c>
      <c r="E21" s="43">
        <f t="shared" si="2"/>
        <v>44108</v>
      </c>
      <c r="F21" s="70">
        <f>Table27210[[#This Row],[Rate Type]]</f>
        <v>0</v>
      </c>
      <c r="G21" s="38">
        <f>Table27210[[#This Row],[Rate]]</f>
        <v>0</v>
      </c>
      <c r="H21" s="39"/>
      <c r="I21" s="40">
        <f t="shared" si="0"/>
        <v>20</v>
      </c>
      <c r="J21" s="41" t="str">
        <f t="shared" si="1"/>
        <v>$4.00</v>
      </c>
      <c r="K21" s="44" t="str">
        <f>IF(OR(G21&gt;19.99,(Table27211[[#This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Table27210[[#This Row],[Essential Occupation]]</f>
        <v>0</v>
      </c>
      <c r="D22" s="43">
        <f t="shared" si="2"/>
        <v>44095</v>
      </c>
      <c r="E22" s="43">
        <f t="shared" si="2"/>
        <v>44108</v>
      </c>
      <c r="F22" s="70">
        <f>Table27210[[#This Row],[Rate Type]]</f>
        <v>0</v>
      </c>
      <c r="G22" s="38">
        <f>Table27210[[#This Row],[Rate]]</f>
        <v>0</v>
      </c>
      <c r="H22" s="39"/>
      <c r="I22" s="40">
        <f t="shared" si="0"/>
        <v>20</v>
      </c>
      <c r="J22" s="41" t="str">
        <f t="shared" si="1"/>
        <v>$4.00</v>
      </c>
      <c r="K22" s="44" t="str">
        <f>IF(OR(G22&gt;19.99,(Table27211[[#This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Table27210[[#This Row],[Essential Occupation]]</f>
        <v>0</v>
      </c>
      <c r="D23" s="43">
        <f t="shared" si="2"/>
        <v>44095</v>
      </c>
      <c r="E23" s="43">
        <f t="shared" si="2"/>
        <v>44108</v>
      </c>
      <c r="F23" s="70">
        <f>Table27210[[#This Row],[Rate Type]]</f>
        <v>0</v>
      </c>
      <c r="G23" s="38">
        <f>Table27210[[#This Row],[Rate]]</f>
        <v>0</v>
      </c>
      <c r="H23" s="39"/>
      <c r="I23" s="40">
        <f t="shared" si="0"/>
        <v>20</v>
      </c>
      <c r="J23" s="41" t="str">
        <f t="shared" si="1"/>
        <v>$4.00</v>
      </c>
      <c r="K23" s="44" t="str">
        <f>IF(OR(G23&gt;19.99,(Table27211[[#This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Table27210[[#This Row],[Essential Occupation]]</f>
        <v>0</v>
      </c>
      <c r="D24" s="43">
        <f t="shared" si="2"/>
        <v>44095</v>
      </c>
      <c r="E24" s="43">
        <f t="shared" si="2"/>
        <v>44108</v>
      </c>
      <c r="F24" s="70">
        <f>Table27210[[#This Row],[Rate Type]]</f>
        <v>0</v>
      </c>
      <c r="G24" s="38">
        <f>Table27210[[#This Row],[Rate]]</f>
        <v>0</v>
      </c>
      <c r="H24" s="38"/>
      <c r="I24" s="40">
        <f t="shared" si="0"/>
        <v>20</v>
      </c>
      <c r="J24" s="41" t="str">
        <f t="shared" si="1"/>
        <v>$4.00</v>
      </c>
      <c r="K24" s="44" t="str">
        <f>IF(OR(G24&gt;19.99,(Table27211[[#This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Table27210[[#This Row],[Essential Occupation]]</f>
        <v>0</v>
      </c>
      <c r="D25" s="43">
        <f t="shared" si="2"/>
        <v>44095</v>
      </c>
      <c r="E25" s="43">
        <f t="shared" si="2"/>
        <v>44108</v>
      </c>
      <c r="F25" s="70">
        <f>Table27210[[#This Row],[Rate Type]]</f>
        <v>0</v>
      </c>
      <c r="G25" s="38">
        <f>Table27210[[#This Row],[Rate]]</f>
        <v>0</v>
      </c>
      <c r="H25" s="38"/>
      <c r="I25" s="40">
        <f t="shared" si="0"/>
        <v>20</v>
      </c>
      <c r="J25" s="41" t="str">
        <f t="shared" si="1"/>
        <v>$4.00</v>
      </c>
      <c r="K25" s="44" t="str">
        <f>IF(OR(G25&gt;19.99,(Table27211[[#This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Table27210[[#This Row],[Essential Occupation]]</f>
        <v>0</v>
      </c>
      <c r="D26" s="43">
        <f t="shared" si="2"/>
        <v>44095</v>
      </c>
      <c r="E26" s="43">
        <f t="shared" si="2"/>
        <v>44108</v>
      </c>
      <c r="F26" s="70">
        <f>Table27210[[#This Row],[Rate Type]]</f>
        <v>0</v>
      </c>
      <c r="G26" s="38">
        <f>Table27210[[#This Row],[Rate]]</f>
        <v>0</v>
      </c>
      <c r="H26" s="38"/>
      <c r="I26" s="40">
        <f t="shared" si="0"/>
        <v>20</v>
      </c>
      <c r="J26" s="41" t="str">
        <f t="shared" si="1"/>
        <v>$4.00</v>
      </c>
      <c r="K26" s="44" t="str">
        <f>IF(OR(G26&gt;19.99,(Table27211[[#This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Table27210[[#This Row],[Essential Occupation]]</f>
        <v>0</v>
      </c>
      <c r="D27" s="43">
        <f t="shared" si="2"/>
        <v>44095</v>
      </c>
      <c r="E27" s="43">
        <f t="shared" si="2"/>
        <v>44108</v>
      </c>
      <c r="F27" s="70">
        <f>Table27210[[#This Row],[Rate Type]]</f>
        <v>0</v>
      </c>
      <c r="G27" s="38">
        <f>Table27210[[#This Row],[Rate]]</f>
        <v>0</v>
      </c>
      <c r="H27" s="38"/>
      <c r="I27" s="40">
        <f t="shared" si="0"/>
        <v>20</v>
      </c>
      <c r="J27" s="41" t="str">
        <f t="shared" si="1"/>
        <v>$4.00</v>
      </c>
      <c r="K27" s="44" t="str">
        <f>IF(OR(G27&gt;19.99,(Table27211[[#This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Table27210[[#This Row],[Essential Occupation]]</f>
        <v>0</v>
      </c>
      <c r="D28" s="43">
        <f t="shared" si="2"/>
        <v>44095</v>
      </c>
      <c r="E28" s="43">
        <f t="shared" si="2"/>
        <v>44108</v>
      </c>
      <c r="F28" s="70">
        <f>Table27210[[#This Row],[Rate Type]]</f>
        <v>0</v>
      </c>
      <c r="G28" s="38">
        <f>Table27210[[#This Row],[Rate]]</f>
        <v>0</v>
      </c>
      <c r="H28" s="38"/>
      <c r="I28" s="40">
        <f t="shared" si="0"/>
        <v>20</v>
      </c>
      <c r="J28" s="41" t="str">
        <f t="shared" si="1"/>
        <v>$4.00</v>
      </c>
      <c r="K28" s="44" t="str">
        <f>IF(OR(G28&gt;19.99,(Table27211[[#This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Table27210[[#This Row],[Essential Occupation]]</f>
        <v>0</v>
      </c>
      <c r="D29" s="43">
        <f t="shared" si="2"/>
        <v>44095</v>
      </c>
      <c r="E29" s="43">
        <f t="shared" si="2"/>
        <v>44108</v>
      </c>
      <c r="F29" s="70">
        <f>Table27210[[#This Row],[Rate Type]]</f>
        <v>0</v>
      </c>
      <c r="G29" s="38">
        <f>Table27210[[#This Row],[Rate]]</f>
        <v>0</v>
      </c>
      <c r="H29" s="38"/>
      <c r="I29" s="40">
        <f t="shared" si="0"/>
        <v>20</v>
      </c>
      <c r="J29" s="41" t="str">
        <f t="shared" si="1"/>
        <v>$4.00</v>
      </c>
      <c r="K29" s="44" t="str">
        <f>IF(OR(G29&gt;19.99,(Table27211[[#This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Table27210[[#This Row],[Essential Occupation]]</f>
        <v>0</v>
      </c>
      <c r="D30" s="43">
        <f t="shared" si="2"/>
        <v>44095</v>
      </c>
      <c r="E30" s="43">
        <f t="shared" si="2"/>
        <v>44108</v>
      </c>
      <c r="F30" s="70">
        <f>Table27210[[#This Row],[Rate Type]]</f>
        <v>0</v>
      </c>
      <c r="G30" s="38">
        <f>Table27210[[#This Row],[Rate]]</f>
        <v>0</v>
      </c>
      <c r="H30" s="38"/>
      <c r="I30" s="40">
        <f t="shared" si="0"/>
        <v>20</v>
      </c>
      <c r="J30" s="41" t="str">
        <f t="shared" si="1"/>
        <v>$4.00</v>
      </c>
      <c r="K30" s="44" t="str">
        <f>IF(OR(G30&gt;19.99,(Table27211[[#This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Table27210[[#This Row],[Essential Occupation]]</f>
        <v>0</v>
      </c>
      <c r="D31" s="43">
        <f t="shared" si="2"/>
        <v>44095</v>
      </c>
      <c r="E31" s="43">
        <f t="shared" si="2"/>
        <v>44108</v>
      </c>
      <c r="F31" s="70">
        <f>Table27210[[#This Row],[Rate Type]]</f>
        <v>0</v>
      </c>
      <c r="G31" s="38">
        <f>Table27210[[#This Row],[Rate]]</f>
        <v>0</v>
      </c>
      <c r="H31" s="38"/>
      <c r="I31" s="40">
        <f t="shared" si="0"/>
        <v>20</v>
      </c>
      <c r="J31" s="41" t="str">
        <f t="shared" si="1"/>
        <v>$4.00</v>
      </c>
      <c r="K31" s="44" t="str">
        <f>IF(OR(G31&gt;19.99,(Table27211[[#This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Table27210[[#This Row],[Essential Occupation]]</f>
        <v>0</v>
      </c>
      <c r="D32" s="43">
        <f t="shared" ref="D32:E47" si="3">D31</f>
        <v>44095</v>
      </c>
      <c r="E32" s="43">
        <f t="shared" si="3"/>
        <v>44108</v>
      </c>
      <c r="F32" s="70">
        <f>Table27210[[#This Row],[Rate Type]]</f>
        <v>0</v>
      </c>
      <c r="G32" s="38">
        <f>Table27210[[#This Row],[Rate]]</f>
        <v>0</v>
      </c>
      <c r="H32" s="38"/>
      <c r="I32" s="40">
        <f t="shared" si="0"/>
        <v>20</v>
      </c>
      <c r="J32" s="41" t="str">
        <f t="shared" si="1"/>
        <v>$4.00</v>
      </c>
      <c r="K32" s="44" t="str">
        <f>IF(OR(G32&gt;19.99,(Table27211[[#This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Table27210[[#This Row],[Essential Occupation]]</f>
        <v>0</v>
      </c>
      <c r="D33" s="43">
        <f t="shared" si="3"/>
        <v>44095</v>
      </c>
      <c r="E33" s="43">
        <f t="shared" si="3"/>
        <v>44108</v>
      </c>
      <c r="F33" s="70">
        <f>Table27210[[#This Row],[Rate Type]]</f>
        <v>0</v>
      </c>
      <c r="G33" s="38">
        <f>Table27210[[#This Row],[Rate]]</f>
        <v>0</v>
      </c>
      <c r="H33" s="38"/>
      <c r="I33" s="40">
        <f t="shared" si="0"/>
        <v>20</v>
      </c>
      <c r="J33" s="41" t="str">
        <f t="shared" si="1"/>
        <v>$4.00</v>
      </c>
      <c r="K33" s="44" t="str">
        <f>IF(OR(G33&gt;19.99,(Table27211[[#This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Table27210[[#This Row],[Essential Occupation]]</f>
        <v>0</v>
      </c>
      <c r="D34" s="43">
        <f t="shared" si="3"/>
        <v>44095</v>
      </c>
      <c r="E34" s="43">
        <f t="shared" si="3"/>
        <v>44108</v>
      </c>
      <c r="F34" s="70">
        <f>Table27210[[#This Row],[Rate Type]]</f>
        <v>0</v>
      </c>
      <c r="G34" s="38">
        <f>Table27210[[#This Row],[Rate]]</f>
        <v>0</v>
      </c>
      <c r="H34" s="38"/>
      <c r="I34" s="40">
        <f t="shared" si="0"/>
        <v>20</v>
      </c>
      <c r="J34" s="41" t="str">
        <f t="shared" si="1"/>
        <v>$4.00</v>
      </c>
      <c r="K34" s="44" t="str">
        <f>IF(OR(G34&gt;19.99,(Table27211[[#This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Table27210[[#This Row],[Essential Occupation]]</f>
        <v>0</v>
      </c>
      <c r="D35" s="43">
        <f t="shared" si="3"/>
        <v>44095</v>
      </c>
      <c r="E35" s="43">
        <f t="shared" si="3"/>
        <v>44108</v>
      </c>
      <c r="F35" s="70">
        <f>Table27210[[#This Row],[Rate Type]]</f>
        <v>0</v>
      </c>
      <c r="G35" s="38">
        <f>Table27210[[#This Row],[Rate]]</f>
        <v>0</v>
      </c>
      <c r="H35" s="38"/>
      <c r="I35" s="40">
        <f t="shared" si="0"/>
        <v>20</v>
      </c>
      <c r="J35" s="41" t="str">
        <f t="shared" si="1"/>
        <v>$4.00</v>
      </c>
      <c r="K35" s="44" t="str">
        <f>IF(OR(G35&gt;19.99,(Table27211[[#This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Table27210[[#This Row],[Essential Occupation]]</f>
        <v>0</v>
      </c>
      <c r="D36" s="43">
        <f t="shared" si="3"/>
        <v>44095</v>
      </c>
      <c r="E36" s="43">
        <f t="shared" si="3"/>
        <v>44108</v>
      </c>
      <c r="F36" s="70">
        <f>Table27210[[#This Row],[Rate Type]]</f>
        <v>0</v>
      </c>
      <c r="G36" s="38">
        <f>Table27210[[#This Row],[Rate]]</f>
        <v>0</v>
      </c>
      <c r="H36" s="38"/>
      <c r="I36" s="40">
        <f t="shared" si="0"/>
        <v>20</v>
      </c>
      <c r="J36" s="41" t="str">
        <f t="shared" si="1"/>
        <v>$4.00</v>
      </c>
      <c r="K36" s="44" t="str">
        <f>IF(OR(G36&gt;19.99,(Table27211[[#This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Table27210[[#This Row],[Essential Occupation]]</f>
        <v>0</v>
      </c>
      <c r="D37" s="43">
        <f t="shared" si="3"/>
        <v>44095</v>
      </c>
      <c r="E37" s="43">
        <f t="shared" si="3"/>
        <v>44108</v>
      </c>
      <c r="F37" s="70">
        <f>Table27210[[#This Row],[Rate Type]]</f>
        <v>0</v>
      </c>
      <c r="G37" s="38">
        <f>Table27210[[#This Row],[Rate]]</f>
        <v>0</v>
      </c>
      <c r="H37" s="38"/>
      <c r="I37" s="40">
        <f t="shared" si="0"/>
        <v>20</v>
      </c>
      <c r="J37" s="41" t="str">
        <f t="shared" si="1"/>
        <v>$4.00</v>
      </c>
      <c r="K37" s="44" t="str">
        <f>IF(OR(G37&gt;19.99,(Table27211[[#This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Table27210[[#This Row],[Essential Occupation]]</f>
        <v>0</v>
      </c>
      <c r="D38" s="43">
        <f t="shared" si="3"/>
        <v>44095</v>
      </c>
      <c r="E38" s="43">
        <f t="shared" si="3"/>
        <v>44108</v>
      </c>
      <c r="F38" s="70">
        <f>Table27210[[#This Row],[Rate Type]]</f>
        <v>0</v>
      </c>
      <c r="G38" s="38">
        <f>Table27210[[#This Row],[Rate]]</f>
        <v>0</v>
      </c>
      <c r="H38" s="38"/>
      <c r="I38" s="40">
        <f t="shared" si="0"/>
        <v>20</v>
      </c>
      <c r="J38" s="41" t="str">
        <f t="shared" si="1"/>
        <v>$4.00</v>
      </c>
      <c r="K38" s="44" t="str">
        <f>IF(OR(G38&gt;19.99,(Table27211[[#This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Table27210[[#This Row],[Essential Occupation]]</f>
        <v>0</v>
      </c>
      <c r="D39" s="43">
        <f t="shared" si="3"/>
        <v>44095</v>
      </c>
      <c r="E39" s="43">
        <f t="shared" si="3"/>
        <v>44108</v>
      </c>
      <c r="F39" s="70">
        <f>Table27210[[#This Row],[Rate Type]]</f>
        <v>0</v>
      </c>
      <c r="G39" s="38">
        <f>Table27210[[#This Row],[Rate]]</f>
        <v>0</v>
      </c>
      <c r="H39" s="38"/>
      <c r="I39" s="40">
        <f t="shared" si="0"/>
        <v>20</v>
      </c>
      <c r="J39" s="41" t="str">
        <f t="shared" si="1"/>
        <v>$4.00</v>
      </c>
      <c r="K39" s="44" t="str">
        <f>IF(OR(G39&gt;19.99,(Table27211[[#This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Table27210[[#This Row],[Essential Occupation]]</f>
        <v>0</v>
      </c>
      <c r="D40" s="43">
        <f t="shared" si="3"/>
        <v>44095</v>
      </c>
      <c r="E40" s="43">
        <f t="shared" si="3"/>
        <v>44108</v>
      </c>
      <c r="F40" s="70">
        <f>Table27210[[#This Row],[Rate Type]]</f>
        <v>0</v>
      </c>
      <c r="G40" s="38">
        <f>Table27210[[#This Row],[Rate]]</f>
        <v>0</v>
      </c>
      <c r="H40" s="38"/>
      <c r="I40" s="40">
        <f t="shared" si="0"/>
        <v>20</v>
      </c>
      <c r="J40" s="41" t="str">
        <f t="shared" si="1"/>
        <v>$4.00</v>
      </c>
      <c r="K40" s="44" t="str">
        <f>IF(OR(G40&gt;19.99,(Table27211[[#This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Table27210[[#This Row],[Essential Occupation]]</f>
        <v>0</v>
      </c>
      <c r="D41" s="43">
        <f t="shared" si="3"/>
        <v>44095</v>
      </c>
      <c r="E41" s="43">
        <f t="shared" si="3"/>
        <v>44108</v>
      </c>
      <c r="F41" s="70">
        <f>Table27210[[#This Row],[Rate Type]]</f>
        <v>0</v>
      </c>
      <c r="G41" s="38">
        <f>Table27210[[#This Row],[Rate]]</f>
        <v>0</v>
      </c>
      <c r="H41" s="38"/>
      <c r="I41" s="40">
        <f t="shared" si="0"/>
        <v>20</v>
      </c>
      <c r="J41" s="41" t="str">
        <f t="shared" si="1"/>
        <v>$4.00</v>
      </c>
      <c r="K41" s="44" t="str">
        <f>IF(OR(G41&gt;19.99,(Table27211[[#This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Table27210[[#This Row],[Essential Occupation]]</f>
        <v>0</v>
      </c>
      <c r="D42" s="43">
        <f t="shared" si="3"/>
        <v>44095</v>
      </c>
      <c r="E42" s="43">
        <f t="shared" si="3"/>
        <v>44108</v>
      </c>
      <c r="F42" s="70">
        <f>Table27210[[#This Row],[Rate Type]]</f>
        <v>0</v>
      </c>
      <c r="G42" s="38">
        <f>Table27210[[#This Row],[Rate]]</f>
        <v>0</v>
      </c>
      <c r="H42" s="38"/>
      <c r="I42" s="40">
        <f t="shared" si="0"/>
        <v>20</v>
      </c>
      <c r="J42" s="41" t="str">
        <f t="shared" si="1"/>
        <v>$4.00</v>
      </c>
      <c r="K42" s="44" t="str">
        <f>IF(OR(G42&gt;19.99,(Table27211[[#This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Table27210[[#This Row],[Essential Occupation]]</f>
        <v>0</v>
      </c>
      <c r="D43" s="43">
        <f t="shared" si="3"/>
        <v>44095</v>
      </c>
      <c r="E43" s="43">
        <f t="shared" si="3"/>
        <v>44108</v>
      </c>
      <c r="F43" s="70">
        <f>Table27210[[#This Row],[Rate Type]]</f>
        <v>0</v>
      </c>
      <c r="G43" s="38">
        <f>Table27210[[#This Row],[Rate]]</f>
        <v>0</v>
      </c>
      <c r="H43" s="38"/>
      <c r="I43" s="40">
        <f t="shared" si="0"/>
        <v>20</v>
      </c>
      <c r="J43" s="41" t="str">
        <f t="shared" si="1"/>
        <v>$4.00</v>
      </c>
      <c r="K43" s="44" t="str">
        <f>IF(OR(G43&gt;19.99,(Table27211[[#This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Table27210[[#This Row],[Essential Occupation]]</f>
        <v>0</v>
      </c>
      <c r="D44" s="43">
        <f t="shared" si="3"/>
        <v>44095</v>
      </c>
      <c r="E44" s="43">
        <f t="shared" si="3"/>
        <v>44108</v>
      </c>
      <c r="F44" s="70">
        <f>Table27210[[#This Row],[Rate Type]]</f>
        <v>0</v>
      </c>
      <c r="G44" s="38">
        <f>Table27210[[#This Row],[Rate]]</f>
        <v>0</v>
      </c>
      <c r="H44" s="38"/>
      <c r="I44" s="40">
        <f t="shared" si="0"/>
        <v>20</v>
      </c>
      <c r="J44" s="41" t="str">
        <f t="shared" si="1"/>
        <v>$4.00</v>
      </c>
      <c r="K44" s="44" t="str">
        <f>IF(OR(G44&gt;19.99,(Table27211[[#This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Table27210[[#This Row],[Essential Occupation]]</f>
        <v>0</v>
      </c>
      <c r="D45" s="43">
        <f t="shared" si="3"/>
        <v>44095</v>
      </c>
      <c r="E45" s="43">
        <f t="shared" si="3"/>
        <v>44108</v>
      </c>
      <c r="F45" s="70">
        <f>Table27210[[#This Row],[Rate Type]]</f>
        <v>0</v>
      </c>
      <c r="G45" s="38">
        <f>Table27210[[#This Row],[Rate]]</f>
        <v>0</v>
      </c>
      <c r="H45" s="38"/>
      <c r="I45" s="40">
        <f t="shared" si="0"/>
        <v>20</v>
      </c>
      <c r="J45" s="41" t="str">
        <f t="shared" si="1"/>
        <v>$4.00</v>
      </c>
      <c r="K45" s="44" t="str">
        <f>IF(OR(G45&gt;19.99,(Table27211[[#This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Table27210[[#This Row],[Essential Occupation]]</f>
        <v>0</v>
      </c>
      <c r="D46" s="43">
        <f t="shared" si="3"/>
        <v>44095</v>
      </c>
      <c r="E46" s="43">
        <f t="shared" si="3"/>
        <v>44108</v>
      </c>
      <c r="F46" s="70">
        <f>Table27210[[#This Row],[Rate Type]]</f>
        <v>0</v>
      </c>
      <c r="G46" s="38">
        <f>Table27210[[#This Row],[Rate]]</f>
        <v>0</v>
      </c>
      <c r="H46" s="38"/>
      <c r="I46" s="40">
        <f t="shared" si="0"/>
        <v>20</v>
      </c>
      <c r="J46" s="41" t="str">
        <f t="shared" si="1"/>
        <v>$4.00</v>
      </c>
      <c r="K46" s="44" t="str">
        <f>IF(OR(G46&gt;19.99,(Table27211[[#This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Table27210[[#This Row],[Essential Occupation]]</f>
        <v>0</v>
      </c>
      <c r="D47" s="43">
        <f t="shared" si="3"/>
        <v>44095</v>
      </c>
      <c r="E47" s="43">
        <f t="shared" si="3"/>
        <v>44108</v>
      </c>
      <c r="F47" s="70">
        <f>Table27210[[#This Row],[Rate Type]]</f>
        <v>0</v>
      </c>
      <c r="G47" s="38">
        <f>Table27210[[#This Row],[Rate]]</f>
        <v>0</v>
      </c>
      <c r="H47" s="38"/>
      <c r="I47" s="40">
        <f t="shared" si="0"/>
        <v>20</v>
      </c>
      <c r="J47" s="41" t="str">
        <f t="shared" si="1"/>
        <v>$4.00</v>
      </c>
      <c r="K47" s="44" t="str">
        <f>IF(OR(G47&gt;19.99,(Table27211[[#This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Table27210[[#This Row],[Essential Occupation]]</f>
        <v>0</v>
      </c>
      <c r="D48" s="43">
        <f t="shared" ref="D48:E63" si="4">D47</f>
        <v>44095</v>
      </c>
      <c r="E48" s="43">
        <f t="shared" si="4"/>
        <v>44108</v>
      </c>
      <c r="F48" s="70">
        <f>Table27210[[#This Row],[Rate Type]]</f>
        <v>0</v>
      </c>
      <c r="G48" s="38">
        <f>Table27210[[#This Row],[Rate]]</f>
        <v>0</v>
      </c>
      <c r="H48" s="38"/>
      <c r="I48" s="40">
        <f t="shared" si="0"/>
        <v>20</v>
      </c>
      <c r="J48" s="41" t="str">
        <f t="shared" si="1"/>
        <v>$4.00</v>
      </c>
      <c r="K48" s="44" t="str">
        <f>IF(OR(G48&gt;19.99,(Table27211[[#This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Table27210[[#This Row],[Essential Occupation]]</f>
        <v>0</v>
      </c>
      <c r="D49" s="43">
        <f t="shared" si="4"/>
        <v>44095</v>
      </c>
      <c r="E49" s="43">
        <f t="shared" si="4"/>
        <v>44108</v>
      </c>
      <c r="F49" s="70">
        <f>Table27210[[#This Row],[Rate Type]]</f>
        <v>0</v>
      </c>
      <c r="G49" s="38">
        <f>Table27210[[#This Row],[Rate]]</f>
        <v>0</v>
      </c>
      <c r="H49" s="38"/>
      <c r="I49" s="40">
        <f t="shared" si="0"/>
        <v>20</v>
      </c>
      <c r="J49" s="41" t="str">
        <f t="shared" si="1"/>
        <v>$4.00</v>
      </c>
      <c r="K49" s="44" t="str">
        <f>IF(OR(G49&gt;19.99,(Table27211[[#This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Table27210[[#This Row],[Essential Occupation]]</f>
        <v>0</v>
      </c>
      <c r="D50" s="43">
        <f t="shared" si="4"/>
        <v>44095</v>
      </c>
      <c r="E50" s="43">
        <f t="shared" si="4"/>
        <v>44108</v>
      </c>
      <c r="F50" s="70">
        <f>Table27210[[#This Row],[Rate Type]]</f>
        <v>0</v>
      </c>
      <c r="G50" s="38">
        <f>Table27210[[#This Row],[Rate]]</f>
        <v>0</v>
      </c>
      <c r="H50" s="38"/>
      <c r="I50" s="40">
        <f t="shared" si="0"/>
        <v>20</v>
      </c>
      <c r="J50" s="41" t="str">
        <f t="shared" si="1"/>
        <v>$4.00</v>
      </c>
      <c r="K50" s="44" t="str">
        <f>IF(OR(G50&gt;19.99,(Table27211[[#This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Table27210[[#This Row],[Essential Occupation]]</f>
        <v>0</v>
      </c>
      <c r="D51" s="43">
        <f t="shared" si="4"/>
        <v>44095</v>
      </c>
      <c r="E51" s="43">
        <f t="shared" si="4"/>
        <v>44108</v>
      </c>
      <c r="F51" s="70">
        <f>Table27210[[#This Row],[Rate Type]]</f>
        <v>0</v>
      </c>
      <c r="G51" s="38">
        <f>Table27210[[#This Row],[Rate]]</f>
        <v>0</v>
      </c>
      <c r="H51" s="38"/>
      <c r="I51" s="40">
        <f t="shared" si="0"/>
        <v>20</v>
      </c>
      <c r="J51" s="41" t="str">
        <f t="shared" si="1"/>
        <v>$4.00</v>
      </c>
      <c r="K51" s="44" t="str">
        <f>IF(OR(G51&gt;19.99,(Table27211[[#This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Table27210[[#This Row],[Essential Occupation]]</f>
        <v>0</v>
      </c>
      <c r="D52" s="43">
        <f t="shared" si="4"/>
        <v>44095</v>
      </c>
      <c r="E52" s="43">
        <f t="shared" si="4"/>
        <v>44108</v>
      </c>
      <c r="F52" s="70">
        <f>Table27210[[#This Row],[Rate Type]]</f>
        <v>0</v>
      </c>
      <c r="G52" s="38">
        <f>Table27210[[#This Row],[Rate]]</f>
        <v>0</v>
      </c>
      <c r="H52" s="38"/>
      <c r="I52" s="40">
        <f t="shared" si="0"/>
        <v>20</v>
      </c>
      <c r="J52" s="41" t="str">
        <f t="shared" si="1"/>
        <v>$4.00</v>
      </c>
      <c r="K52" s="44" t="str">
        <f>IF(OR(G52&gt;19.99,(Table27211[[#This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Table27210[[#This Row],[Essential Occupation]]</f>
        <v>0</v>
      </c>
      <c r="D53" s="43">
        <f t="shared" si="4"/>
        <v>44095</v>
      </c>
      <c r="E53" s="43">
        <f t="shared" si="4"/>
        <v>44108</v>
      </c>
      <c r="F53" s="70">
        <f>Table27210[[#This Row],[Rate Type]]</f>
        <v>0</v>
      </c>
      <c r="G53" s="38">
        <f>Table27210[[#This Row],[Rate]]</f>
        <v>0</v>
      </c>
      <c r="H53" s="38"/>
      <c r="I53" s="40">
        <f t="shared" si="0"/>
        <v>20</v>
      </c>
      <c r="J53" s="41" t="str">
        <f t="shared" si="1"/>
        <v>$4.00</v>
      </c>
      <c r="K53" s="44" t="str">
        <f>IF(OR(G53&gt;19.99,(Table27211[[#This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Table27210[[#This Row],[Essential Occupation]]</f>
        <v>0</v>
      </c>
      <c r="D54" s="43">
        <f t="shared" si="4"/>
        <v>44095</v>
      </c>
      <c r="E54" s="43">
        <f t="shared" si="4"/>
        <v>44108</v>
      </c>
      <c r="F54" s="70">
        <f>Table27210[[#This Row],[Rate Type]]</f>
        <v>0</v>
      </c>
      <c r="G54" s="38">
        <f>Table27210[[#This Row],[Rate]]</f>
        <v>0</v>
      </c>
      <c r="H54" s="38"/>
      <c r="I54" s="40">
        <f t="shared" si="0"/>
        <v>20</v>
      </c>
      <c r="J54" s="41" t="str">
        <f t="shared" si="1"/>
        <v>$4.00</v>
      </c>
      <c r="K54" s="44" t="str">
        <f>IF(OR(G54&gt;19.99,(Table27211[[#This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Table27210[[#This Row],[Essential Occupation]]</f>
        <v>0</v>
      </c>
      <c r="D55" s="43">
        <f t="shared" si="4"/>
        <v>44095</v>
      </c>
      <c r="E55" s="43">
        <f t="shared" si="4"/>
        <v>44108</v>
      </c>
      <c r="F55" s="70">
        <f>Table27210[[#This Row],[Rate Type]]</f>
        <v>0</v>
      </c>
      <c r="G55" s="38">
        <f>Table27210[[#This Row],[Rate]]</f>
        <v>0</v>
      </c>
      <c r="H55" s="38"/>
      <c r="I55" s="40">
        <f t="shared" si="0"/>
        <v>20</v>
      </c>
      <c r="J55" s="41" t="str">
        <f t="shared" si="1"/>
        <v>$4.00</v>
      </c>
      <c r="K55" s="44" t="str">
        <f>IF(OR(G55&gt;19.99,(Table27211[[#This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Table27210[[#This Row],[Essential Occupation]]</f>
        <v>0</v>
      </c>
      <c r="D56" s="43">
        <f t="shared" si="4"/>
        <v>44095</v>
      </c>
      <c r="E56" s="43">
        <f t="shared" si="4"/>
        <v>44108</v>
      </c>
      <c r="F56" s="70">
        <f>Table27210[[#This Row],[Rate Type]]</f>
        <v>0</v>
      </c>
      <c r="G56" s="38">
        <f>Table27210[[#This Row],[Rate]]</f>
        <v>0</v>
      </c>
      <c r="H56" s="38"/>
      <c r="I56" s="40">
        <f t="shared" si="0"/>
        <v>20</v>
      </c>
      <c r="J56" s="41" t="str">
        <f t="shared" si="1"/>
        <v>$4.00</v>
      </c>
      <c r="K56" s="44" t="str">
        <f>IF(OR(G56&gt;19.99,(Table27211[[#This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Table27210[[#This Row],[Essential Occupation]]</f>
        <v>0</v>
      </c>
      <c r="D57" s="43">
        <f t="shared" si="4"/>
        <v>44095</v>
      </c>
      <c r="E57" s="43">
        <f t="shared" si="4"/>
        <v>44108</v>
      </c>
      <c r="F57" s="70">
        <f>Table27210[[#This Row],[Rate Type]]</f>
        <v>0</v>
      </c>
      <c r="G57" s="38">
        <f>Table27210[[#This Row],[Rate]]</f>
        <v>0</v>
      </c>
      <c r="H57" s="38"/>
      <c r="I57" s="40">
        <f t="shared" si="0"/>
        <v>20</v>
      </c>
      <c r="J57" s="41" t="str">
        <f t="shared" si="1"/>
        <v>$4.00</v>
      </c>
      <c r="K57" s="44" t="str">
        <f>IF(OR(G57&gt;19.99,(Table27211[[#This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Table27210[[#This Row],[Essential Occupation]]</f>
        <v>0</v>
      </c>
      <c r="D58" s="43">
        <f t="shared" si="4"/>
        <v>44095</v>
      </c>
      <c r="E58" s="43">
        <f t="shared" si="4"/>
        <v>44108</v>
      </c>
      <c r="F58" s="70">
        <f>Table27210[[#This Row],[Rate Type]]</f>
        <v>0</v>
      </c>
      <c r="G58" s="38">
        <f>Table27210[[#This Row],[Rate]]</f>
        <v>0</v>
      </c>
      <c r="H58" s="38"/>
      <c r="I58" s="40">
        <f t="shared" si="0"/>
        <v>20</v>
      </c>
      <c r="J58" s="41" t="str">
        <f t="shared" si="1"/>
        <v>$4.00</v>
      </c>
      <c r="K58" s="44" t="str">
        <f>IF(OR(G58&gt;19.99,(Table27211[[#This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Table27210[[#This Row],[Essential Occupation]]</f>
        <v>0</v>
      </c>
      <c r="D59" s="43">
        <f t="shared" si="4"/>
        <v>44095</v>
      </c>
      <c r="E59" s="43">
        <f t="shared" si="4"/>
        <v>44108</v>
      </c>
      <c r="F59" s="70">
        <f>Table27210[[#This Row],[Rate Type]]</f>
        <v>0</v>
      </c>
      <c r="G59" s="38">
        <f>Table27210[[#This Row],[Rate]]</f>
        <v>0</v>
      </c>
      <c r="H59" s="38"/>
      <c r="I59" s="40">
        <f t="shared" si="0"/>
        <v>20</v>
      </c>
      <c r="J59" s="41" t="str">
        <f t="shared" si="1"/>
        <v>$4.00</v>
      </c>
      <c r="K59" s="44" t="str">
        <f>IF(OR(G59&gt;19.99,(Table27211[[#This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Table27210[[#This Row],[Essential Occupation]]</f>
        <v>0</v>
      </c>
      <c r="D60" s="43">
        <f t="shared" si="4"/>
        <v>44095</v>
      </c>
      <c r="E60" s="43">
        <f t="shared" si="4"/>
        <v>44108</v>
      </c>
      <c r="F60" s="70">
        <f>Table27210[[#This Row],[Rate Type]]</f>
        <v>0</v>
      </c>
      <c r="G60" s="38">
        <f>Table27210[[#This Row],[Rate]]</f>
        <v>0</v>
      </c>
      <c r="H60" s="38"/>
      <c r="I60" s="40">
        <f t="shared" si="0"/>
        <v>20</v>
      </c>
      <c r="J60" s="41" t="str">
        <f t="shared" si="1"/>
        <v>$4.00</v>
      </c>
      <c r="K60" s="44" t="str">
        <f>IF(OR(G60&gt;19.99,(Table27211[[#This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Table27210[[#This Row],[Essential Occupation]]</f>
        <v>0</v>
      </c>
      <c r="D61" s="43">
        <f t="shared" si="4"/>
        <v>44095</v>
      </c>
      <c r="E61" s="43">
        <f t="shared" si="4"/>
        <v>44108</v>
      </c>
      <c r="F61" s="70">
        <f>Table27210[[#This Row],[Rate Type]]</f>
        <v>0</v>
      </c>
      <c r="G61" s="38">
        <f>Table27210[[#This Row],[Rate]]</f>
        <v>0</v>
      </c>
      <c r="H61" s="38"/>
      <c r="I61" s="40">
        <f t="shared" si="0"/>
        <v>20</v>
      </c>
      <c r="J61" s="41" t="str">
        <f t="shared" si="1"/>
        <v>$4.00</v>
      </c>
      <c r="K61" s="44" t="str">
        <f>IF(OR(G61&gt;19.99,(Table27211[[#This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Table27210[[#This Row],[Essential Occupation]]</f>
        <v>0</v>
      </c>
      <c r="D62" s="43">
        <f t="shared" si="4"/>
        <v>44095</v>
      </c>
      <c r="E62" s="43">
        <f t="shared" si="4"/>
        <v>44108</v>
      </c>
      <c r="F62" s="70">
        <f>Table27210[[#This Row],[Rate Type]]</f>
        <v>0</v>
      </c>
      <c r="G62" s="38">
        <f>Table27210[[#This Row],[Rate]]</f>
        <v>0</v>
      </c>
      <c r="H62" s="38"/>
      <c r="I62" s="40">
        <f t="shared" si="0"/>
        <v>20</v>
      </c>
      <c r="J62" s="41" t="str">
        <f t="shared" si="1"/>
        <v>$4.00</v>
      </c>
      <c r="K62" s="44" t="str">
        <f>IF(OR(G62&gt;19.99,(Table27211[[#This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Table27210[[#This Row],[Essential Occupation]]</f>
        <v>0</v>
      </c>
      <c r="D63" s="43">
        <f t="shared" si="4"/>
        <v>44095</v>
      </c>
      <c r="E63" s="43">
        <f t="shared" si="4"/>
        <v>44108</v>
      </c>
      <c r="F63" s="70">
        <f>Table27210[[#This Row],[Rate Type]]</f>
        <v>0</v>
      </c>
      <c r="G63" s="38">
        <f>Table27210[[#This Row],[Rate]]</f>
        <v>0</v>
      </c>
      <c r="H63" s="38"/>
      <c r="I63" s="40">
        <f t="shared" si="0"/>
        <v>20</v>
      </c>
      <c r="J63" s="41" t="str">
        <f t="shared" si="1"/>
        <v>$4.00</v>
      </c>
      <c r="K63" s="44" t="str">
        <f>IF(OR(G63&gt;19.99,(Table27211[[#This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Table27210[[#This Row],[Essential Occupation]]</f>
        <v>0</v>
      </c>
      <c r="D64" s="43">
        <f t="shared" ref="D64:E79" si="5">D63</f>
        <v>44095</v>
      </c>
      <c r="E64" s="43">
        <f t="shared" si="5"/>
        <v>44108</v>
      </c>
      <c r="F64" s="70">
        <f>Table27210[[#This Row],[Rate Type]]</f>
        <v>0</v>
      </c>
      <c r="G64" s="38">
        <f>Table27210[[#This Row],[Rate]]</f>
        <v>0</v>
      </c>
      <c r="H64" s="38"/>
      <c r="I64" s="40">
        <f t="shared" si="0"/>
        <v>20</v>
      </c>
      <c r="J64" s="41" t="str">
        <f t="shared" si="1"/>
        <v>$4.00</v>
      </c>
      <c r="K64" s="44" t="str">
        <f>IF(OR(G64&gt;19.99,(Table27211[[#This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Table27210[[#This Row],[Essential Occupation]]</f>
        <v>0</v>
      </c>
      <c r="D65" s="43">
        <f t="shared" si="5"/>
        <v>44095</v>
      </c>
      <c r="E65" s="43">
        <f t="shared" si="5"/>
        <v>44108</v>
      </c>
      <c r="F65" s="70">
        <f>Table27210[[#This Row],[Rate Type]]</f>
        <v>0</v>
      </c>
      <c r="G65" s="38">
        <f>Table27210[[#This Row],[Rate]]</f>
        <v>0</v>
      </c>
      <c r="H65" s="38"/>
      <c r="I65" s="40">
        <f t="shared" si="0"/>
        <v>20</v>
      </c>
      <c r="J65" s="41" t="str">
        <f t="shared" si="1"/>
        <v>$4.00</v>
      </c>
      <c r="K65" s="44" t="str">
        <f>IF(OR(G65&gt;19.99,(Table27211[[#This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Table27210[[#This Row],[Essential Occupation]]</f>
        <v>0</v>
      </c>
      <c r="D66" s="43">
        <f t="shared" si="5"/>
        <v>44095</v>
      </c>
      <c r="E66" s="43">
        <f t="shared" si="5"/>
        <v>44108</v>
      </c>
      <c r="F66" s="70">
        <f>Table27210[[#This Row],[Rate Type]]</f>
        <v>0</v>
      </c>
      <c r="G66" s="38">
        <f>Table27210[[#This Row],[Rate]]</f>
        <v>0</v>
      </c>
      <c r="H66" s="38"/>
      <c r="I66" s="40">
        <f t="shared" si="0"/>
        <v>20</v>
      </c>
      <c r="J66" s="41" t="str">
        <f t="shared" si="1"/>
        <v>$4.00</v>
      </c>
      <c r="K66" s="44" t="str">
        <f>IF(OR(G66&gt;19.99,(Table27211[[#This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Table27210[[#This Row],[Essential Occupation]]</f>
        <v>0</v>
      </c>
      <c r="D67" s="43">
        <f t="shared" si="5"/>
        <v>44095</v>
      </c>
      <c r="E67" s="43">
        <f t="shared" si="5"/>
        <v>44108</v>
      </c>
      <c r="F67" s="70">
        <f>Table27210[[#This Row],[Rate Type]]</f>
        <v>0</v>
      </c>
      <c r="G67" s="38">
        <f>Table27210[[#This Row],[Rate]]</f>
        <v>0</v>
      </c>
      <c r="H67" s="38"/>
      <c r="I67" s="40">
        <f t="shared" si="0"/>
        <v>20</v>
      </c>
      <c r="J67" s="41" t="str">
        <f t="shared" si="1"/>
        <v>$4.00</v>
      </c>
      <c r="K67" s="44" t="str">
        <f>IF(OR(G67&gt;19.99,(Table27211[[#This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Table27210[[#This Row],[Essential Occupation]]</f>
        <v>0</v>
      </c>
      <c r="D68" s="43">
        <f t="shared" si="5"/>
        <v>44095</v>
      </c>
      <c r="E68" s="43">
        <f t="shared" si="5"/>
        <v>44108</v>
      </c>
      <c r="F68" s="70">
        <f>Table27210[[#This Row],[Rate Type]]</f>
        <v>0</v>
      </c>
      <c r="G68" s="38">
        <f>Table27210[[#This Row],[Rate]]</f>
        <v>0</v>
      </c>
      <c r="H68" s="38"/>
      <c r="I68" s="40">
        <f t="shared" si="0"/>
        <v>20</v>
      </c>
      <c r="J68" s="41" t="str">
        <f t="shared" si="1"/>
        <v>$4.00</v>
      </c>
      <c r="K68" s="44" t="str">
        <f>IF(OR(G68&gt;19.99,(Table27211[[#This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Table27210[[#This Row],[Essential Occupation]]</f>
        <v>0</v>
      </c>
      <c r="D69" s="43">
        <f t="shared" si="5"/>
        <v>44095</v>
      </c>
      <c r="E69" s="43">
        <f t="shared" si="5"/>
        <v>44108</v>
      </c>
      <c r="F69" s="70">
        <f>Table27210[[#This Row],[Rate Type]]</f>
        <v>0</v>
      </c>
      <c r="G69" s="38">
        <f>Table27210[[#This Row],[Rate]]</f>
        <v>0</v>
      </c>
      <c r="H69" s="38"/>
      <c r="I69" s="40">
        <f t="shared" si="0"/>
        <v>20</v>
      </c>
      <c r="J69" s="41" t="str">
        <f t="shared" si="1"/>
        <v>$4.00</v>
      </c>
      <c r="K69" s="44" t="str">
        <f>IF(OR(G69&gt;19.99,(Table27211[[#This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Table27210[[#This Row],[Essential Occupation]]</f>
        <v>0</v>
      </c>
      <c r="D70" s="43">
        <f t="shared" si="5"/>
        <v>44095</v>
      </c>
      <c r="E70" s="43">
        <f t="shared" si="5"/>
        <v>44108</v>
      </c>
      <c r="F70" s="70">
        <f>Table27210[[#This Row],[Rate Type]]</f>
        <v>0</v>
      </c>
      <c r="G70" s="38">
        <f>Table27210[[#This Row],[Rate]]</f>
        <v>0</v>
      </c>
      <c r="H70" s="38"/>
      <c r="I70" s="40">
        <f t="shared" si="0"/>
        <v>20</v>
      </c>
      <c r="J70" s="41" t="str">
        <f t="shared" si="1"/>
        <v>$4.00</v>
      </c>
      <c r="K70" s="44" t="str">
        <f>IF(OR(G70&gt;19.99,(Table27211[[#This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Table27210[[#This Row],[Essential Occupation]]</f>
        <v>0</v>
      </c>
      <c r="D71" s="43">
        <f t="shared" si="5"/>
        <v>44095</v>
      </c>
      <c r="E71" s="43">
        <f t="shared" si="5"/>
        <v>44108</v>
      </c>
      <c r="F71" s="70">
        <f>Table27210[[#This Row],[Rate Type]]</f>
        <v>0</v>
      </c>
      <c r="G71" s="38">
        <f>Table27210[[#This Row],[Rate]]</f>
        <v>0</v>
      </c>
      <c r="H71" s="38"/>
      <c r="I71" s="40">
        <f t="shared" si="0"/>
        <v>20</v>
      </c>
      <c r="J71" s="41" t="str">
        <f t="shared" si="1"/>
        <v>$4.00</v>
      </c>
      <c r="K71" s="44" t="str">
        <f>IF(OR(G71&gt;19.99,(Table27211[[#This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Table27210[[#This Row],[Essential Occupation]]</f>
        <v>0</v>
      </c>
      <c r="D72" s="43">
        <f t="shared" si="5"/>
        <v>44095</v>
      </c>
      <c r="E72" s="43">
        <f t="shared" si="5"/>
        <v>44108</v>
      </c>
      <c r="F72" s="70">
        <f>Table27210[[#This Row],[Rate Type]]</f>
        <v>0</v>
      </c>
      <c r="G72" s="38">
        <f>Table27210[[#This Row],[Rate]]</f>
        <v>0</v>
      </c>
      <c r="H72" s="38"/>
      <c r="I72" s="40">
        <f t="shared" si="0"/>
        <v>20</v>
      </c>
      <c r="J72" s="41" t="str">
        <f t="shared" si="1"/>
        <v>$4.00</v>
      </c>
      <c r="K72" s="44" t="str">
        <f>IF(OR(G72&gt;19.99,(Table27211[[#This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Table27210[[#This Row],[Essential Occupation]]</f>
        <v>0</v>
      </c>
      <c r="D73" s="43">
        <f t="shared" si="5"/>
        <v>44095</v>
      </c>
      <c r="E73" s="43">
        <f t="shared" si="5"/>
        <v>44108</v>
      </c>
      <c r="F73" s="70">
        <f>Table27210[[#This Row],[Rate Type]]</f>
        <v>0</v>
      </c>
      <c r="G73" s="38">
        <f>Table27210[[#This Row],[Rate]]</f>
        <v>0</v>
      </c>
      <c r="H73" s="38"/>
      <c r="I73" s="40">
        <f t="shared" si="0"/>
        <v>20</v>
      </c>
      <c r="J73" s="41" t="str">
        <f t="shared" si="1"/>
        <v>$4.00</v>
      </c>
      <c r="K73" s="44" t="str">
        <f>IF(OR(G73&gt;19.99,(Table27211[[#This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Table27210[[#This Row],[Essential Occupation]]</f>
        <v>0</v>
      </c>
      <c r="D74" s="43">
        <f t="shared" si="5"/>
        <v>44095</v>
      </c>
      <c r="E74" s="43">
        <f t="shared" si="5"/>
        <v>44108</v>
      </c>
      <c r="F74" s="70">
        <f>Table27210[[#This Row],[Rate Type]]</f>
        <v>0</v>
      </c>
      <c r="G74" s="38">
        <f>Table27210[[#This Row],[Rate]]</f>
        <v>0</v>
      </c>
      <c r="H74" s="38"/>
      <c r="I74" s="40">
        <f t="shared" si="0"/>
        <v>20</v>
      </c>
      <c r="J74" s="41" t="str">
        <f t="shared" si="1"/>
        <v>$4.00</v>
      </c>
      <c r="K74" s="44" t="str">
        <f>IF(OR(G74&gt;19.99,(Table27211[[#This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Table27210[[#This Row],[Essential Occupation]]</f>
        <v>0</v>
      </c>
      <c r="D75" s="43">
        <f t="shared" si="5"/>
        <v>44095</v>
      </c>
      <c r="E75" s="43">
        <f t="shared" si="5"/>
        <v>44108</v>
      </c>
      <c r="F75" s="70">
        <f>Table27210[[#This Row],[Rate Type]]</f>
        <v>0</v>
      </c>
      <c r="G75" s="38">
        <f>Table27210[[#This Row],[Rate]]</f>
        <v>0</v>
      </c>
      <c r="H75" s="38"/>
      <c r="I75" s="40">
        <f t="shared" si="0"/>
        <v>20</v>
      </c>
      <c r="J75" s="41" t="str">
        <f t="shared" si="1"/>
        <v>$4.00</v>
      </c>
      <c r="K75" s="44" t="str">
        <f>IF(OR(G75&gt;19.99,(Table27211[[#This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Table27210[[#This Row],[Essential Occupation]]</f>
        <v>0</v>
      </c>
      <c r="D76" s="43">
        <f t="shared" si="5"/>
        <v>44095</v>
      </c>
      <c r="E76" s="43">
        <f t="shared" si="5"/>
        <v>44108</v>
      </c>
      <c r="F76" s="70">
        <f>Table27210[[#This Row],[Rate Type]]</f>
        <v>0</v>
      </c>
      <c r="G76" s="38">
        <f>Table27210[[#This Row],[Rate]]</f>
        <v>0</v>
      </c>
      <c r="H76" s="38"/>
      <c r="I76" s="40">
        <f t="shared" si="0"/>
        <v>20</v>
      </c>
      <c r="J76" s="41" t="str">
        <f t="shared" si="1"/>
        <v>$4.00</v>
      </c>
      <c r="K76" s="44" t="str">
        <f>IF(OR(G76&gt;19.99,(Table27211[[#This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Table27210[[#This Row],[Essential Occupation]]</f>
        <v>0</v>
      </c>
      <c r="D77" s="43">
        <f t="shared" si="5"/>
        <v>44095</v>
      </c>
      <c r="E77" s="43">
        <f t="shared" si="5"/>
        <v>44108</v>
      </c>
      <c r="F77" s="70">
        <f>Table27210[[#This Row],[Rate Type]]</f>
        <v>0</v>
      </c>
      <c r="G77" s="38">
        <f>Table27210[[#This Row],[Rate]]</f>
        <v>0</v>
      </c>
      <c r="H77" s="38"/>
      <c r="I77" s="40">
        <f t="shared" si="0"/>
        <v>20</v>
      </c>
      <c r="J77" s="41" t="str">
        <f t="shared" si="1"/>
        <v>$4.00</v>
      </c>
      <c r="K77" s="44" t="str">
        <f>IF(OR(G77&gt;19.99,(Table27211[[#This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Table27210[[#This Row],[Essential Occupation]]</f>
        <v>0</v>
      </c>
      <c r="D78" s="43">
        <f t="shared" si="5"/>
        <v>44095</v>
      </c>
      <c r="E78" s="43">
        <f t="shared" si="5"/>
        <v>44108</v>
      </c>
      <c r="F78" s="70">
        <f>Table27210[[#This Row],[Rate Type]]</f>
        <v>0</v>
      </c>
      <c r="G78" s="38">
        <f>Table27210[[#This Row],[Rate]]</f>
        <v>0</v>
      </c>
      <c r="H78" s="38"/>
      <c r="I78" s="40">
        <f t="shared" si="0"/>
        <v>20</v>
      </c>
      <c r="J78" s="41" t="str">
        <f t="shared" si="1"/>
        <v>$4.00</v>
      </c>
      <c r="K78" s="44" t="str">
        <f>IF(OR(G78&gt;19.99,(Table27211[[#This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Table27210[[#This Row],[Essential Occupation]]</f>
        <v>0</v>
      </c>
      <c r="D79" s="43">
        <f t="shared" si="5"/>
        <v>44095</v>
      </c>
      <c r="E79" s="43">
        <f t="shared" si="5"/>
        <v>44108</v>
      </c>
      <c r="F79" s="70">
        <f>Table27210[[#This Row],[Rate Type]]</f>
        <v>0</v>
      </c>
      <c r="G79" s="38">
        <f>Table27210[[#This Row],[Rate]]</f>
        <v>0</v>
      </c>
      <c r="H79" s="38"/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IF(OR(G79&gt;19.99,(Table27211[[#This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Table27210[[#This Row],[Essential Occupation]]</f>
        <v>0</v>
      </c>
      <c r="D80" s="43">
        <f t="shared" ref="D80:E95" si="8">D79</f>
        <v>44095</v>
      </c>
      <c r="E80" s="43">
        <f t="shared" si="8"/>
        <v>44108</v>
      </c>
      <c r="F80" s="70">
        <f>Table27210[[#This Row],[Rate Type]]</f>
        <v>0</v>
      </c>
      <c r="G80" s="38">
        <f>Table27210[[#This Row],[Rate]]</f>
        <v>0</v>
      </c>
      <c r="H80" s="38"/>
      <c r="I80" s="40">
        <f t="shared" si="6"/>
        <v>20</v>
      </c>
      <c r="J80" s="41" t="str">
        <f t="shared" si="7"/>
        <v>$4.00</v>
      </c>
      <c r="K80" s="44" t="str">
        <f>IF(OR(G80&gt;19.99,(Table27211[[#This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Table27210[[#This Row],[Essential Occupation]]</f>
        <v>0</v>
      </c>
      <c r="D81" s="43">
        <f t="shared" si="8"/>
        <v>44095</v>
      </c>
      <c r="E81" s="43">
        <f t="shared" si="8"/>
        <v>44108</v>
      </c>
      <c r="F81" s="70">
        <f>Table27210[[#This Row],[Rate Type]]</f>
        <v>0</v>
      </c>
      <c r="G81" s="38">
        <f>Table27210[[#This Row],[Rate]]</f>
        <v>0</v>
      </c>
      <c r="H81" s="38"/>
      <c r="I81" s="40">
        <f t="shared" si="6"/>
        <v>20</v>
      </c>
      <c r="J81" s="41" t="str">
        <f t="shared" si="7"/>
        <v>$4.00</v>
      </c>
      <c r="K81" s="44" t="str">
        <f>IF(OR(G81&gt;19.99,(Table27211[[#This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Table27210[[#This Row],[Essential Occupation]]</f>
        <v>0</v>
      </c>
      <c r="D82" s="43">
        <f t="shared" si="8"/>
        <v>44095</v>
      </c>
      <c r="E82" s="43">
        <f t="shared" si="8"/>
        <v>44108</v>
      </c>
      <c r="F82" s="70">
        <f>Table27210[[#This Row],[Rate Type]]</f>
        <v>0</v>
      </c>
      <c r="G82" s="38">
        <f>Table27210[[#This Row],[Rate]]</f>
        <v>0</v>
      </c>
      <c r="H82" s="38"/>
      <c r="I82" s="40">
        <f t="shared" si="6"/>
        <v>20</v>
      </c>
      <c r="J82" s="41" t="str">
        <f t="shared" si="7"/>
        <v>$4.00</v>
      </c>
      <c r="K82" s="44" t="str">
        <f>IF(OR(G82&gt;19.99,(Table27211[[#This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Table27210[[#This Row],[Essential Occupation]]</f>
        <v>0</v>
      </c>
      <c r="D83" s="43">
        <f t="shared" si="8"/>
        <v>44095</v>
      </c>
      <c r="E83" s="43">
        <f t="shared" si="8"/>
        <v>44108</v>
      </c>
      <c r="F83" s="70">
        <f>Table27210[[#This Row],[Rate Type]]</f>
        <v>0</v>
      </c>
      <c r="G83" s="38">
        <f>Table27210[[#This Row],[Rate]]</f>
        <v>0</v>
      </c>
      <c r="H83" s="38"/>
      <c r="I83" s="40">
        <f t="shared" si="6"/>
        <v>20</v>
      </c>
      <c r="J83" s="41" t="str">
        <f t="shared" si="7"/>
        <v>$4.00</v>
      </c>
      <c r="K83" s="44" t="str">
        <f>IF(OR(G83&gt;19.99,(Table27211[[#This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Table27210[[#This Row],[Essential Occupation]]</f>
        <v>0</v>
      </c>
      <c r="D84" s="43">
        <f t="shared" si="8"/>
        <v>44095</v>
      </c>
      <c r="E84" s="43">
        <f t="shared" si="8"/>
        <v>44108</v>
      </c>
      <c r="F84" s="70">
        <f>Table27210[[#This Row],[Rate Type]]</f>
        <v>0</v>
      </c>
      <c r="G84" s="38">
        <f>Table27210[[#This Row],[Rate]]</f>
        <v>0</v>
      </c>
      <c r="H84" s="38"/>
      <c r="I84" s="40">
        <f t="shared" si="6"/>
        <v>20</v>
      </c>
      <c r="J84" s="41" t="str">
        <f t="shared" si="7"/>
        <v>$4.00</v>
      </c>
      <c r="K84" s="44" t="str">
        <f>IF(OR(G84&gt;19.99,(Table27211[[#This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Table27210[[#This Row],[Essential Occupation]]</f>
        <v>0</v>
      </c>
      <c r="D85" s="43">
        <f t="shared" si="8"/>
        <v>44095</v>
      </c>
      <c r="E85" s="43">
        <f t="shared" si="8"/>
        <v>44108</v>
      </c>
      <c r="F85" s="70">
        <f>Table27210[[#This Row],[Rate Type]]</f>
        <v>0</v>
      </c>
      <c r="G85" s="38">
        <f>Table27210[[#This Row],[Rate]]</f>
        <v>0</v>
      </c>
      <c r="H85" s="38"/>
      <c r="I85" s="40">
        <f t="shared" si="6"/>
        <v>20</v>
      </c>
      <c r="J85" s="41" t="str">
        <f t="shared" si="7"/>
        <v>$4.00</v>
      </c>
      <c r="K85" s="44" t="str">
        <f>IF(OR(G85&gt;19.99,(Table27211[[#This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Table27210[[#This Row],[Essential Occupation]]</f>
        <v>0</v>
      </c>
      <c r="D86" s="43">
        <f t="shared" si="8"/>
        <v>44095</v>
      </c>
      <c r="E86" s="43">
        <f t="shared" si="8"/>
        <v>44108</v>
      </c>
      <c r="F86" s="70">
        <f>Table27210[[#This Row],[Rate Type]]</f>
        <v>0</v>
      </c>
      <c r="G86" s="38">
        <f>Table27210[[#This Row],[Rate]]</f>
        <v>0</v>
      </c>
      <c r="H86" s="38"/>
      <c r="I86" s="40">
        <f t="shared" si="6"/>
        <v>20</v>
      </c>
      <c r="J86" s="41" t="str">
        <f t="shared" si="7"/>
        <v>$4.00</v>
      </c>
      <c r="K86" s="44" t="str">
        <f>IF(OR(G86&gt;19.99,(Table27211[[#This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Table27210[[#This Row],[Essential Occupation]]</f>
        <v>0</v>
      </c>
      <c r="D87" s="43">
        <f t="shared" si="8"/>
        <v>44095</v>
      </c>
      <c r="E87" s="43">
        <f t="shared" si="8"/>
        <v>44108</v>
      </c>
      <c r="F87" s="70">
        <f>Table27210[[#This Row],[Rate Type]]</f>
        <v>0</v>
      </c>
      <c r="G87" s="38">
        <f>Table27210[[#This Row],[Rate]]</f>
        <v>0</v>
      </c>
      <c r="H87" s="38"/>
      <c r="I87" s="40">
        <f t="shared" si="6"/>
        <v>20</v>
      </c>
      <c r="J87" s="41" t="str">
        <f t="shared" si="7"/>
        <v>$4.00</v>
      </c>
      <c r="K87" s="44" t="str">
        <f>IF(OR(G87&gt;19.99,(Table27211[[#This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Table27210[[#This Row],[Essential Occupation]]</f>
        <v>0</v>
      </c>
      <c r="D88" s="43">
        <f t="shared" si="8"/>
        <v>44095</v>
      </c>
      <c r="E88" s="43">
        <f t="shared" si="8"/>
        <v>44108</v>
      </c>
      <c r="F88" s="70">
        <f>Table27210[[#This Row],[Rate Type]]</f>
        <v>0</v>
      </c>
      <c r="G88" s="38">
        <f>Table27210[[#This Row],[Rate]]</f>
        <v>0</v>
      </c>
      <c r="H88" s="38"/>
      <c r="I88" s="40">
        <f t="shared" si="6"/>
        <v>20</v>
      </c>
      <c r="J88" s="41" t="str">
        <f t="shared" si="7"/>
        <v>$4.00</v>
      </c>
      <c r="K88" s="44" t="str">
        <f>IF(OR(G88&gt;19.99,(Table27211[[#This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Table27210[[#This Row],[Essential Occupation]]</f>
        <v>0</v>
      </c>
      <c r="D89" s="43">
        <f t="shared" si="8"/>
        <v>44095</v>
      </c>
      <c r="E89" s="43">
        <f t="shared" si="8"/>
        <v>44108</v>
      </c>
      <c r="F89" s="70">
        <f>Table27210[[#This Row],[Rate Type]]</f>
        <v>0</v>
      </c>
      <c r="G89" s="38">
        <f>Table27210[[#This Row],[Rate]]</f>
        <v>0</v>
      </c>
      <c r="H89" s="38"/>
      <c r="I89" s="40">
        <f t="shared" si="6"/>
        <v>20</v>
      </c>
      <c r="J89" s="41" t="str">
        <f t="shared" si="7"/>
        <v>$4.00</v>
      </c>
      <c r="K89" s="44" t="str">
        <f>IF(OR(G89&gt;19.99,(Table27211[[#This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Table27210[[#This Row],[Essential Occupation]]</f>
        <v>0</v>
      </c>
      <c r="D90" s="43">
        <f t="shared" si="8"/>
        <v>44095</v>
      </c>
      <c r="E90" s="43">
        <f t="shared" si="8"/>
        <v>44108</v>
      </c>
      <c r="F90" s="70">
        <f>Table27210[[#This Row],[Rate Type]]</f>
        <v>0</v>
      </c>
      <c r="G90" s="38">
        <f>Table27210[[#This Row],[Rate]]</f>
        <v>0</v>
      </c>
      <c r="H90" s="38"/>
      <c r="I90" s="40">
        <f t="shared" si="6"/>
        <v>20</v>
      </c>
      <c r="J90" s="41" t="str">
        <f t="shared" si="7"/>
        <v>$4.00</v>
      </c>
      <c r="K90" s="44" t="str">
        <f>IF(OR(G90&gt;19.99,(Table27211[[#This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Table27210[[#This Row],[Essential Occupation]]</f>
        <v>0</v>
      </c>
      <c r="D91" s="43">
        <f t="shared" si="8"/>
        <v>44095</v>
      </c>
      <c r="E91" s="43">
        <f t="shared" si="8"/>
        <v>44108</v>
      </c>
      <c r="F91" s="70">
        <f>Table27210[[#This Row],[Rate Type]]</f>
        <v>0</v>
      </c>
      <c r="G91" s="38">
        <f>Table27210[[#This Row],[Rate]]</f>
        <v>0</v>
      </c>
      <c r="H91" s="38"/>
      <c r="I91" s="40">
        <f t="shared" si="6"/>
        <v>20</v>
      </c>
      <c r="J91" s="41" t="str">
        <f t="shared" si="7"/>
        <v>$4.00</v>
      </c>
      <c r="K91" s="44" t="str">
        <f>IF(OR(G91&gt;19.99,(Table27211[[#This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Table27210[[#This Row],[Essential Occupation]]</f>
        <v>0</v>
      </c>
      <c r="D92" s="43">
        <f t="shared" si="8"/>
        <v>44095</v>
      </c>
      <c r="E92" s="43">
        <f t="shared" si="8"/>
        <v>44108</v>
      </c>
      <c r="F92" s="70">
        <f>Table27210[[#This Row],[Rate Type]]</f>
        <v>0</v>
      </c>
      <c r="G92" s="38">
        <f>Table27210[[#This Row],[Rate]]</f>
        <v>0</v>
      </c>
      <c r="H92" s="38"/>
      <c r="I92" s="40">
        <f t="shared" si="6"/>
        <v>20</v>
      </c>
      <c r="J92" s="41" t="str">
        <f t="shared" si="7"/>
        <v>$4.00</v>
      </c>
      <c r="K92" s="44" t="str">
        <f>IF(OR(G92&gt;19.99,(Table27211[[#This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Table27210[[#This Row],[Essential Occupation]]</f>
        <v>0</v>
      </c>
      <c r="D93" s="43">
        <f t="shared" si="8"/>
        <v>44095</v>
      </c>
      <c r="E93" s="43">
        <f t="shared" si="8"/>
        <v>44108</v>
      </c>
      <c r="F93" s="70">
        <f>Table27210[[#This Row],[Rate Type]]</f>
        <v>0</v>
      </c>
      <c r="G93" s="38">
        <f>Table27210[[#This Row],[Rate]]</f>
        <v>0</v>
      </c>
      <c r="H93" s="38"/>
      <c r="I93" s="40">
        <f t="shared" si="6"/>
        <v>20</v>
      </c>
      <c r="J93" s="41" t="str">
        <f t="shared" si="7"/>
        <v>$4.00</v>
      </c>
      <c r="K93" s="44" t="str">
        <f>IF(OR(G93&gt;19.99,(Table27211[[#This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Table27210[[#This Row],[Essential Occupation]]</f>
        <v>0</v>
      </c>
      <c r="D94" s="43">
        <f t="shared" si="8"/>
        <v>44095</v>
      </c>
      <c r="E94" s="43">
        <f t="shared" si="8"/>
        <v>44108</v>
      </c>
      <c r="F94" s="70">
        <f>Table27210[[#This Row],[Rate Type]]</f>
        <v>0</v>
      </c>
      <c r="G94" s="38">
        <f>Table27210[[#This Row],[Rate]]</f>
        <v>0</v>
      </c>
      <c r="H94" s="38"/>
      <c r="I94" s="40">
        <f t="shared" si="6"/>
        <v>20</v>
      </c>
      <c r="J94" s="41" t="str">
        <f t="shared" si="7"/>
        <v>$4.00</v>
      </c>
      <c r="K94" s="44" t="str">
        <f>IF(OR(G94&gt;19.99,(Table27211[[#This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Table27210[[#This Row],[Essential Occupation]]</f>
        <v>0</v>
      </c>
      <c r="D95" s="43">
        <f t="shared" si="8"/>
        <v>44095</v>
      </c>
      <c r="E95" s="43">
        <f t="shared" si="8"/>
        <v>44108</v>
      </c>
      <c r="F95" s="70">
        <f>Table27210[[#This Row],[Rate Type]]</f>
        <v>0</v>
      </c>
      <c r="G95" s="38">
        <f>Table27210[[#This Row],[Rate]]</f>
        <v>0</v>
      </c>
      <c r="H95" s="38"/>
      <c r="I95" s="40">
        <f t="shared" si="6"/>
        <v>20</v>
      </c>
      <c r="J95" s="41" t="str">
        <f t="shared" si="7"/>
        <v>$4.00</v>
      </c>
      <c r="K95" s="44" t="str">
        <f>IF(OR(G95&gt;19.99,(Table27211[[#This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Table27210[[#This Row],[Essential Occupation]]</f>
        <v>0</v>
      </c>
      <c r="D96" s="43">
        <f t="shared" ref="D96:E111" si="9">D95</f>
        <v>44095</v>
      </c>
      <c r="E96" s="43">
        <f t="shared" si="9"/>
        <v>44108</v>
      </c>
      <c r="F96" s="70">
        <f>Table27210[[#This Row],[Rate Type]]</f>
        <v>0</v>
      </c>
      <c r="G96" s="38">
        <f>Table27210[[#This Row],[Rate]]</f>
        <v>0</v>
      </c>
      <c r="H96" s="38"/>
      <c r="I96" s="40">
        <f t="shared" si="6"/>
        <v>20</v>
      </c>
      <c r="J96" s="41" t="str">
        <f t="shared" si="7"/>
        <v>$4.00</v>
      </c>
      <c r="K96" s="44" t="str">
        <f>IF(OR(G96&gt;19.99,(Table27211[[#This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Table27210[[#This Row],[Essential Occupation]]</f>
        <v>0</v>
      </c>
      <c r="D97" s="43">
        <f t="shared" si="9"/>
        <v>44095</v>
      </c>
      <c r="E97" s="43">
        <f t="shared" si="9"/>
        <v>44108</v>
      </c>
      <c r="F97" s="70">
        <f>Table27210[[#This Row],[Rate Type]]</f>
        <v>0</v>
      </c>
      <c r="G97" s="38">
        <f>Table27210[[#This Row],[Rate]]</f>
        <v>0</v>
      </c>
      <c r="H97" s="38"/>
      <c r="I97" s="40">
        <f t="shared" si="6"/>
        <v>20</v>
      </c>
      <c r="J97" s="41" t="str">
        <f t="shared" si="7"/>
        <v>$4.00</v>
      </c>
      <c r="K97" s="44" t="str">
        <f>IF(OR(G97&gt;19.99,(Table27211[[#This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Table27210[[#This Row],[Essential Occupation]]</f>
        <v>0</v>
      </c>
      <c r="D98" s="43">
        <f t="shared" si="9"/>
        <v>44095</v>
      </c>
      <c r="E98" s="43">
        <f t="shared" si="9"/>
        <v>44108</v>
      </c>
      <c r="F98" s="70">
        <f>Table27210[[#This Row],[Rate Type]]</f>
        <v>0</v>
      </c>
      <c r="G98" s="38">
        <f>Table27210[[#This Row],[Rate]]</f>
        <v>0</v>
      </c>
      <c r="H98" s="38"/>
      <c r="I98" s="40">
        <f t="shared" si="6"/>
        <v>20</v>
      </c>
      <c r="J98" s="41" t="str">
        <f t="shared" si="7"/>
        <v>$4.00</v>
      </c>
      <c r="K98" s="44" t="str">
        <f>IF(OR(G98&gt;19.99,(Table27211[[#This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Table27210[[#This Row],[Essential Occupation]]</f>
        <v>0</v>
      </c>
      <c r="D99" s="43">
        <f t="shared" si="9"/>
        <v>44095</v>
      </c>
      <c r="E99" s="43">
        <f t="shared" si="9"/>
        <v>44108</v>
      </c>
      <c r="F99" s="70">
        <f>Table27210[[#This Row],[Rate Type]]</f>
        <v>0</v>
      </c>
      <c r="G99" s="38">
        <f>Table27210[[#This Row],[Rate]]</f>
        <v>0</v>
      </c>
      <c r="H99" s="38"/>
      <c r="I99" s="40">
        <f t="shared" si="6"/>
        <v>20</v>
      </c>
      <c r="J99" s="41" t="str">
        <f t="shared" si="7"/>
        <v>$4.00</v>
      </c>
      <c r="K99" s="44" t="str">
        <f>IF(OR(G99&gt;19.99,(Table27211[[#This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Table27210[[#This Row],[Essential Occupation]]</f>
        <v>0</v>
      </c>
      <c r="D100" s="43">
        <f t="shared" si="9"/>
        <v>44095</v>
      </c>
      <c r="E100" s="43">
        <f t="shared" si="9"/>
        <v>44108</v>
      </c>
      <c r="F100" s="70">
        <f>Table27210[[#This Row],[Rate Type]]</f>
        <v>0</v>
      </c>
      <c r="G100" s="38">
        <f>Table27210[[#This Row],[Rate]]</f>
        <v>0</v>
      </c>
      <c r="H100" s="38"/>
      <c r="I100" s="40">
        <f t="shared" si="6"/>
        <v>20</v>
      </c>
      <c r="J100" s="41" t="str">
        <f t="shared" si="7"/>
        <v>$4.00</v>
      </c>
      <c r="K100" s="44" t="str">
        <f>IF(OR(G100&gt;19.99,(Table27211[[#This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Table27210[[#This Row],[Essential Occupation]]</f>
        <v>0</v>
      </c>
      <c r="D101" s="43">
        <f t="shared" si="9"/>
        <v>44095</v>
      </c>
      <c r="E101" s="43">
        <f t="shared" si="9"/>
        <v>44108</v>
      </c>
      <c r="F101" s="70">
        <f>Table27210[[#This Row],[Rate Type]]</f>
        <v>0</v>
      </c>
      <c r="G101" s="38">
        <f>Table27210[[#This Row],[Rate]]</f>
        <v>0</v>
      </c>
      <c r="H101" s="38"/>
      <c r="I101" s="40">
        <f t="shared" si="6"/>
        <v>20</v>
      </c>
      <c r="J101" s="41" t="str">
        <f t="shared" si="7"/>
        <v>$4.00</v>
      </c>
      <c r="K101" s="44" t="str">
        <f>IF(OR(G101&gt;19.99,(Table27211[[#This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Table27210[[#This Row],[Essential Occupation]]</f>
        <v>0</v>
      </c>
      <c r="D102" s="43">
        <f t="shared" si="9"/>
        <v>44095</v>
      </c>
      <c r="E102" s="43">
        <f t="shared" si="9"/>
        <v>44108</v>
      </c>
      <c r="F102" s="70">
        <f>Table27210[[#This Row],[Rate Type]]</f>
        <v>0</v>
      </c>
      <c r="G102" s="38">
        <f>Table27210[[#This Row],[Rate]]</f>
        <v>0</v>
      </c>
      <c r="H102" s="38"/>
      <c r="I102" s="40">
        <f t="shared" si="6"/>
        <v>20</v>
      </c>
      <c r="J102" s="41" t="str">
        <f t="shared" si="7"/>
        <v>$4.00</v>
      </c>
      <c r="K102" s="44" t="str">
        <f>IF(OR(G102&gt;19.99,(Table27211[[#This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Table27210[[#This Row],[Essential Occupation]]</f>
        <v>0</v>
      </c>
      <c r="D103" s="43">
        <f t="shared" si="9"/>
        <v>44095</v>
      </c>
      <c r="E103" s="43">
        <f t="shared" si="9"/>
        <v>44108</v>
      </c>
      <c r="F103" s="70">
        <f>Table27210[[#This Row],[Rate Type]]</f>
        <v>0</v>
      </c>
      <c r="G103" s="38">
        <f>Table27210[[#This Row],[Rate]]</f>
        <v>0</v>
      </c>
      <c r="H103" s="38"/>
      <c r="I103" s="40">
        <f t="shared" si="6"/>
        <v>20</v>
      </c>
      <c r="J103" s="41" t="str">
        <f t="shared" si="7"/>
        <v>$4.00</v>
      </c>
      <c r="K103" s="44" t="str">
        <f>IF(OR(G103&gt;19.99,(Table27211[[#This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Table27210[[#This Row],[Essential Occupation]]</f>
        <v>0</v>
      </c>
      <c r="D104" s="43">
        <f t="shared" si="9"/>
        <v>44095</v>
      </c>
      <c r="E104" s="43">
        <f t="shared" si="9"/>
        <v>44108</v>
      </c>
      <c r="F104" s="70">
        <f>Table27210[[#This Row],[Rate Type]]</f>
        <v>0</v>
      </c>
      <c r="G104" s="38">
        <f>Table27210[[#This Row],[Rate]]</f>
        <v>0</v>
      </c>
      <c r="H104" s="38"/>
      <c r="I104" s="40">
        <f t="shared" si="6"/>
        <v>20</v>
      </c>
      <c r="J104" s="41" t="str">
        <f t="shared" si="7"/>
        <v>$4.00</v>
      </c>
      <c r="K104" s="44" t="str">
        <f>IF(OR(G104&gt;19.99,(Table27211[[#This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Table27210[[#This Row],[Essential Occupation]]</f>
        <v>0</v>
      </c>
      <c r="D105" s="43">
        <f t="shared" si="9"/>
        <v>44095</v>
      </c>
      <c r="E105" s="43">
        <f t="shared" si="9"/>
        <v>44108</v>
      </c>
      <c r="F105" s="70">
        <f>Table27210[[#This Row],[Rate Type]]</f>
        <v>0</v>
      </c>
      <c r="G105" s="38">
        <f>Table27210[[#This Row],[Rate]]</f>
        <v>0</v>
      </c>
      <c r="H105" s="38"/>
      <c r="I105" s="40">
        <f t="shared" si="6"/>
        <v>20</v>
      </c>
      <c r="J105" s="41" t="str">
        <f t="shared" si="7"/>
        <v>$4.00</v>
      </c>
      <c r="K105" s="44" t="str">
        <f>IF(OR(G105&gt;19.99,(Table27211[[#This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Table27210[[#This Row],[Essential Occupation]]</f>
        <v>0</v>
      </c>
      <c r="D106" s="43">
        <f t="shared" si="9"/>
        <v>44095</v>
      </c>
      <c r="E106" s="43">
        <f t="shared" si="9"/>
        <v>44108</v>
      </c>
      <c r="F106" s="70">
        <f>Table27210[[#This Row],[Rate Type]]</f>
        <v>0</v>
      </c>
      <c r="G106" s="38">
        <f>Table27210[[#This Row],[Rate]]</f>
        <v>0</v>
      </c>
      <c r="H106" s="38"/>
      <c r="I106" s="40">
        <f t="shared" si="6"/>
        <v>20</v>
      </c>
      <c r="J106" s="41" t="str">
        <f t="shared" si="7"/>
        <v>$4.00</v>
      </c>
      <c r="K106" s="44" t="str">
        <f>IF(OR(G106&gt;19.99,(Table27211[[#This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Table27210[[#This Row],[Essential Occupation]]</f>
        <v>0</v>
      </c>
      <c r="D107" s="43">
        <f t="shared" si="9"/>
        <v>44095</v>
      </c>
      <c r="E107" s="43">
        <f t="shared" si="9"/>
        <v>44108</v>
      </c>
      <c r="F107" s="70">
        <f>Table27210[[#This Row],[Rate Type]]</f>
        <v>0</v>
      </c>
      <c r="G107" s="38">
        <f>Table27210[[#This Row],[Rate]]</f>
        <v>0</v>
      </c>
      <c r="H107" s="38"/>
      <c r="I107" s="40">
        <f t="shared" si="6"/>
        <v>20</v>
      </c>
      <c r="J107" s="41" t="str">
        <f t="shared" si="7"/>
        <v>$4.00</v>
      </c>
      <c r="K107" s="44" t="str">
        <f>IF(OR(G107&gt;19.99,(Table27211[[#This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Table27210[[#This Row],[Essential Occupation]]</f>
        <v>0</v>
      </c>
      <c r="D108" s="43">
        <f t="shared" si="9"/>
        <v>44095</v>
      </c>
      <c r="E108" s="43">
        <f t="shared" si="9"/>
        <v>44108</v>
      </c>
      <c r="F108" s="70">
        <f>Table27210[[#This Row],[Rate Type]]</f>
        <v>0</v>
      </c>
      <c r="G108" s="38">
        <f>Table27210[[#This Row],[Rate]]</f>
        <v>0</v>
      </c>
      <c r="H108" s="38"/>
      <c r="I108" s="40">
        <f t="shared" si="6"/>
        <v>20</v>
      </c>
      <c r="J108" s="41" t="str">
        <f t="shared" si="7"/>
        <v>$4.00</v>
      </c>
      <c r="K108" s="44" t="str">
        <f>IF(OR(G108&gt;19.99,(Table27211[[#This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Table27210[[#This Row],[Essential Occupation]]</f>
        <v>0</v>
      </c>
      <c r="D109" s="43">
        <f t="shared" si="9"/>
        <v>44095</v>
      </c>
      <c r="E109" s="43">
        <f t="shared" si="9"/>
        <v>44108</v>
      </c>
      <c r="F109" s="70">
        <f>Table27210[[#This Row],[Rate Type]]</f>
        <v>0</v>
      </c>
      <c r="G109" s="38">
        <f>Table27210[[#This Row],[Rate]]</f>
        <v>0</v>
      </c>
      <c r="H109" s="38"/>
      <c r="I109" s="40">
        <f t="shared" si="6"/>
        <v>20</v>
      </c>
      <c r="J109" s="41" t="str">
        <f t="shared" si="7"/>
        <v>$4.00</v>
      </c>
      <c r="K109" s="44" t="str">
        <f>IF(OR(G109&gt;19.99,(Table27211[[#This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Table27210[[#This Row],[Essential Occupation]]</f>
        <v>0</v>
      </c>
      <c r="D110" s="43">
        <f t="shared" si="9"/>
        <v>44095</v>
      </c>
      <c r="E110" s="43">
        <f t="shared" si="9"/>
        <v>44108</v>
      </c>
      <c r="F110" s="70">
        <f>Table27210[[#This Row],[Rate Type]]</f>
        <v>0</v>
      </c>
      <c r="G110" s="38">
        <f>Table27210[[#This Row],[Rate]]</f>
        <v>0</v>
      </c>
      <c r="H110" s="38"/>
      <c r="I110" s="40">
        <f t="shared" si="6"/>
        <v>20</v>
      </c>
      <c r="J110" s="41" t="str">
        <f t="shared" si="7"/>
        <v>$4.00</v>
      </c>
      <c r="K110" s="44" t="str">
        <f>IF(OR(G110&gt;19.99,(Table27211[[#This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Table27210[[#This Row],[Essential Occupation]]</f>
        <v>0</v>
      </c>
      <c r="D111" s="43">
        <f t="shared" si="9"/>
        <v>44095</v>
      </c>
      <c r="E111" s="43">
        <f t="shared" si="9"/>
        <v>44108</v>
      </c>
      <c r="F111" s="70">
        <f>Table27210[[#This Row],[Rate Type]]</f>
        <v>0</v>
      </c>
      <c r="G111" s="38">
        <f>Table27210[[#This Row],[Rate]]</f>
        <v>0</v>
      </c>
      <c r="H111" s="38"/>
      <c r="I111" s="40">
        <f t="shared" si="6"/>
        <v>20</v>
      </c>
      <c r="J111" s="41" t="str">
        <f t="shared" si="7"/>
        <v>$4.00</v>
      </c>
      <c r="K111" s="44" t="str">
        <f>IF(OR(G111&gt;19.99,(Table27211[[#This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Table27210[[#This Row],[Essential Occupation]]</f>
        <v>0</v>
      </c>
      <c r="D112" s="43">
        <f t="shared" ref="D112:E113" si="10">D111</f>
        <v>44095</v>
      </c>
      <c r="E112" s="43">
        <f t="shared" si="10"/>
        <v>44108</v>
      </c>
      <c r="F112" s="70">
        <f>Table27210[[#This Row],[Rate Type]]</f>
        <v>0</v>
      </c>
      <c r="G112" s="38">
        <f>Table27210[[#This Row],[Rate]]</f>
        <v>0</v>
      </c>
      <c r="H112" s="38"/>
      <c r="I112" s="40">
        <f t="shared" si="6"/>
        <v>20</v>
      </c>
      <c r="J112" s="41" t="str">
        <f t="shared" si="7"/>
        <v>$4.00</v>
      </c>
      <c r="K112" s="44" t="str">
        <f>IF(OR(G112&gt;19.99,(Table27211[[#This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Table27210[[#This Row],[Essential Occupation]]</f>
        <v>0</v>
      </c>
      <c r="D113" s="43">
        <f t="shared" si="10"/>
        <v>44095</v>
      </c>
      <c r="E113" s="43">
        <f t="shared" si="10"/>
        <v>44108</v>
      </c>
      <c r="F113" s="70">
        <f>Table27210[[#This Row],[Rate Type]]</f>
        <v>0</v>
      </c>
      <c r="G113" s="38">
        <f>Table27210[[#This Row],[Rate]]</f>
        <v>0</v>
      </c>
      <c r="H113" s="38"/>
      <c r="I113" s="40">
        <f t="shared" si="6"/>
        <v>20</v>
      </c>
      <c r="J113" s="41" t="str">
        <f t="shared" si="7"/>
        <v>$4.00</v>
      </c>
      <c r="K113" s="44" t="str">
        <f>IF(OR(G113&gt;19.99,(Table27211[[#This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47" priority="1" operator="equal">
      <formula>"YES"</formula>
    </cfRule>
    <cfRule type="cellIs" dxfId="46" priority="2" operator="equal">
      <formula>"NO"</formula>
    </cfRule>
  </conditionalFormatting>
  <conditionalFormatting sqref="G14:G113">
    <cfRule type="cellIs" dxfId="45" priority="7" operator="greaterThan">
      <formula>19.99</formula>
    </cfRule>
    <cfRule type="cellIs" dxfId="44" priority="8" operator="greaterThan">
      <formula>20</formula>
    </cfRule>
  </conditionalFormatting>
  <conditionalFormatting sqref="I14:I113">
    <cfRule type="cellIs" dxfId="43" priority="5" operator="lessThan">
      <formula>0</formula>
    </cfRule>
    <cfRule type="cellIs" dxfId="42" priority="6" operator="greaterThan">
      <formula>4.01</formula>
    </cfRule>
  </conditionalFormatting>
  <conditionalFormatting sqref="C6:C10">
    <cfRule type="cellIs" dxfId="41" priority="3" operator="equal">
      <formula>"NO"</formula>
    </cfRule>
    <cfRule type="cellIs" dxfId="40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04"/>
  <sheetViews>
    <sheetView tabSelected="1" workbookViewId="0">
      <pane xSplit="5" ySplit="17" topLeftCell="F18" activePane="bottomRight" state="frozen"/>
      <selection pane="topRight" activeCell="F1" sqref="F1"/>
      <selection pane="bottomLeft" activeCell="A17" sqref="A17"/>
      <selection pane="bottomRight" activeCell="D12" sqref="D12"/>
    </sheetView>
  </sheetViews>
  <sheetFormatPr defaultRowHeight="15.75" x14ac:dyDescent="0.25"/>
  <cols>
    <col min="1" max="1" width="24.28515625" style="88" customWidth="1"/>
    <col min="2" max="2" width="21.140625" style="89" customWidth="1"/>
    <col min="3" max="3" width="21.140625" style="93" customWidth="1"/>
    <col min="4" max="4" width="21.140625" style="89" customWidth="1"/>
    <col min="5" max="5" width="21.140625" style="93" customWidth="1"/>
    <col min="6" max="6" width="21.140625" style="89" customWidth="1"/>
    <col min="7" max="7" width="21.140625" style="93" customWidth="1"/>
    <col min="8" max="8" width="21.140625" style="89" customWidth="1"/>
    <col min="9" max="9" width="21.140625" style="93" customWidth="1"/>
    <col min="10" max="10" width="21.140625" style="89" customWidth="1"/>
    <col min="11" max="11" width="21.140625" style="93" customWidth="1"/>
    <col min="12" max="12" width="21.140625" style="89" customWidth="1"/>
    <col min="13" max="13" width="21.140625" style="93" customWidth="1"/>
    <col min="14" max="14" width="21.140625" style="89" customWidth="1"/>
    <col min="15" max="15" width="21.140625" style="93" customWidth="1"/>
    <col min="16" max="16" width="21.140625" style="89" customWidth="1"/>
    <col min="17" max="17" width="21.140625" style="93" customWidth="1"/>
    <col min="18" max="18" width="24.42578125" style="89" customWidth="1"/>
    <col min="19" max="20" width="24.42578125" style="98" customWidth="1"/>
    <col min="21" max="16384" width="9.140625" style="89"/>
  </cols>
  <sheetData>
    <row r="1" spans="1:20" ht="39.75" customHeight="1" x14ac:dyDescent="0.35">
      <c r="A1" s="202">
        <f>'Payment Summary'!B3</f>
        <v>0</v>
      </c>
      <c r="B1" s="202"/>
      <c r="C1" s="202"/>
      <c r="D1" s="202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92" customFormat="1" ht="21" x14ac:dyDescent="0.35">
      <c r="B2" s="177">
        <f>'Period One'!G13</f>
        <v>43997</v>
      </c>
      <c r="C2" s="178"/>
      <c r="D2" s="179">
        <f>'Period Two'!D14</f>
        <v>44011</v>
      </c>
      <c r="E2" s="178"/>
      <c r="F2" s="175">
        <f>'Period Three'!D14</f>
        <v>44025</v>
      </c>
      <c r="G2" s="178"/>
      <c r="H2" s="175">
        <f>'Period Four'!D14</f>
        <v>44039</v>
      </c>
      <c r="I2" s="178"/>
      <c r="J2" s="175">
        <f>'Period Five'!D14</f>
        <v>44053</v>
      </c>
      <c r="K2" s="178"/>
      <c r="L2" s="175">
        <f>'Period Six'!D14</f>
        <v>44067</v>
      </c>
      <c r="M2" s="176"/>
      <c r="N2" s="175">
        <f>'Period Seven'!D14</f>
        <v>44081</v>
      </c>
      <c r="O2" s="176"/>
      <c r="P2" s="175">
        <f>'Period Eight'!D14</f>
        <v>44095</v>
      </c>
      <c r="Q2" s="176"/>
      <c r="S2" s="96"/>
      <c r="T2" s="96"/>
    </row>
    <row r="3" spans="1:20" s="95" customFormat="1" ht="42" x14ac:dyDescent="0.35">
      <c r="A3" s="94" t="s">
        <v>47</v>
      </c>
      <c r="B3" s="94" t="s">
        <v>48</v>
      </c>
      <c r="C3" s="100" t="s">
        <v>49</v>
      </c>
      <c r="D3" s="94" t="s">
        <v>50</v>
      </c>
      <c r="E3" s="100" t="s">
        <v>51</v>
      </c>
      <c r="F3" s="94" t="s">
        <v>52</v>
      </c>
      <c r="G3" s="100" t="s">
        <v>53</v>
      </c>
      <c r="H3" s="94" t="s">
        <v>54</v>
      </c>
      <c r="I3" s="100" t="s">
        <v>55</v>
      </c>
      <c r="J3" s="94" t="s">
        <v>56</v>
      </c>
      <c r="K3" s="100" t="s">
        <v>57</v>
      </c>
      <c r="L3" s="94" t="s">
        <v>58</v>
      </c>
      <c r="M3" s="100" t="s">
        <v>59</v>
      </c>
      <c r="N3" s="94" t="s">
        <v>60</v>
      </c>
      <c r="O3" s="100" t="s">
        <v>61</v>
      </c>
      <c r="P3" s="94" t="s">
        <v>62</v>
      </c>
      <c r="Q3" s="100" t="s">
        <v>63</v>
      </c>
      <c r="R3" s="94" t="s">
        <v>64</v>
      </c>
      <c r="S3" s="97" t="s">
        <v>65</v>
      </c>
      <c r="T3" s="97" t="s">
        <v>46</v>
      </c>
    </row>
    <row r="4" spans="1:20" x14ac:dyDescent="0.25">
      <c r="A4" s="88" t="str">
        <f>'Period One'!A13</f>
        <v>NAME</v>
      </c>
      <c r="B4" s="90">
        <f>'Period One'!K13</f>
        <v>0</v>
      </c>
      <c r="C4" s="93" t="str">
        <f>'Period One'!N13</f>
        <v>0</v>
      </c>
      <c r="D4" s="90">
        <f>'Period Two'!H14</f>
        <v>0</v>
      </c>
      <c r="E4" s="93" t="str">
        <f>'Period Two'!K14</f>
        <v>0</v>
      </c>
      <c r="F4" s="90">
        <f>'Period Three'!H14</f>
        <v>0</v>
      </c>
      <c r="G4" s="93" t="str">
        <f>'Period Three'!K14</f>
        <v>0</v>
      </c>
      <c r="H4" s="90">
        <f>'Period Four'!H14</f>
        <v>0</v>
      </c>
      <c r="I4" s="93" t="str">
        <f>'Period Four'!K14</f>
        <v>0</v>
      </c>
      <c r="J4" s="90">
        <f>'Period Five'!H14</f>
        <v>0</v>
      </c>
      <c r="K4" s="93" t="str">
        <f>'Period Five'!K14</f>
        <v>0</v>
      </c>
      <c r="L4" s="91">
        <f>'Period Six'!H14</f>
        <v>0</v>
      </c>
      <c r="M4" s="93" t="str">
        <f>'Period Six'!K14</f>
        <v>0</v>
      </c>
      <c r="N4" s="90">
        <f>'Period Seven'!H14</f>
        <v>0</v>
      </c>
      <c r="O4" s="93" t="str">
        <f>'Period Seven'!K14</f>
        <v>0</v>
      </c>
      <c r="P4" s="90">
        <f>'Period Eight'!H14</f>
        <v>0</v>
      </c>
      <c r="Q4" s="93" t="str">
        <f>'Period Eight'!K14</f>
        <v>0</v>
      </c>
      <c r="R4" s="90">
        <f>'Period One'!K13+'Period Two'!H14+'Period Three'!H14+'Period Four'!H14+'Period Five'!H14+'Period Six'!H14+'Period Seven'!H14+'Period Eight'!H14</f>
        <v>0</v>
      </c>
      <c r="S4" s="98">
        <f>'Period One'!N13+'Period Two'!K14+'Period Three'!K14+'Period Four'!K14+'Period Five'!K14+'Period Six'!K14+'Period Seven'!K14+'Period Eight'!K14</f>
        <v>0</v>
      </c>
      <c r="T4" s="98" t="str">
        <f>'Period One'!O13</f>
        <v>0</v>
      </c>
    </row>
    <row r="5" spans="1:20" x14ac:dyDescent="0.25">
      <c r="A5" s="88" t="str">
        <f>'Period One'!A14</f>
        <v>NAME</v>
      </c>
      <c r="B5" s="90">
        <f>'Period One'!K14</f>
        <v>0</v>
      </c>
      <c r="C5" s="93" t="str">
        <f>'Period One'!N14</f>
        <v>0</v>
      </c>
      <c r="D5" s="90">
        <f>'Period Two'!H15</f>
        <v>0</v>
      </c>
      <c r="E5" s="93" t="str">
        <f>'Period Two'!K15</f>
        <v>0</v>
      </c>
      <c r="F5" s="90">
        <f>'Period Three'!H15</f>
        <v>0</v>
      </c>
      <c r="G5" s="93" t="str">
        <f>'Period Three'!K15</f>
        <v>0</v>
      </c>
      <c r="H5" s="90">
        <f>'Period Four'!H15</f>
        <v>0</v>
      </c>
      <c r="I5" s="93" t="str">
        <f>'Period Four'!K15</f>
        <v>0</v>
      </c>
      <c r="J5" s="90">
        <f>'Period Five'!H15</f>
        <v>0</v>
      </c>
      <c r="K5" s="93" t="str">
        <f>'Period Five'!K15</f>
        <v>0</v>
      </c>
      <c r="L5" s="91">
        <f>'Period Six'!H15</f>
        <v>0</v>
      </c>
      <c r="M5" s="93" t="str">
        <f>'Period Six'!K15</f>
        <v>0</v>
      </c>
      <c r="N5" s="90">
        <f>'Period Seven'!H15</f>
        <v>0</v>
      </c>
      <c r="O5" s="93" t="str">
        <f>'Period Seven'!K15</f>
        <v>0</v>
      </c>
      <c r="P5" s="90">
        <f>'Period Eight'!H15</f>
        <v>0</v>
      </c>
      <c r="Q5" s="93" t="str">
        <f>'Period Eight'!K15</f>
        <v>0</v>
      </c>
      <c r="R5" s="90">
        <f>'Period One'!K14+'Period Two'!H15+'Period Three'!H15+'Period Four'!H15+'Period Five'!H15+'Period Six'!H15+'Period Seven'!H15+'Period Eight'!H15</f>
        <v>0</v>
      </c>
      <c r="S5" s="98">
        <f>'Period One'!N14+'Period Two'!K15+'Period Three'!K15+'Period Four'!K15+'Period Five'!K15+'Period Six'!K15+'Period Seven'!K15+'Period Eight'!K15</f>
        <v>0</v>
      </c>
      <c r="T5" s="98" t="str">
        <f>'Period One'!O14</f>
        <v>0</v>
      </c>
    </row>
    <row r="6" spans="1:20" x14ac:dyDescent="0.25">
      <c r="A6" s="88" t="str">
        <f>'Period One'!A15</f>
        <v>NAME</v>
      </c>
      <c r="B6" s="90">
        <f>'Period One'!K15</f>
        <v>0</v>
      </c>
      <c r="C6" s="93" t="str">
        <f>'Period One'!N15</f>
        <v>0</v>
      </c>
      <c r="D6" s="90">
        <f>'Period Two'!H16</f>
        <v>0</v>
      </c>
      <c r="E6" s="93" t="str">
        <f>'Period Two'!K16</f>
        <v>0</v>
      </c>
      <c r="F6" s="90">
        <f>'Period Three'!H16</f>
        <v>0</v>
      </c>
      <c r="G6" s="93" t="str">
        <f>'Period Three'!K16</f>
        <v>0</v>
      </c>
      <c r="H6" s="90">
        <f>'Period Four'!H16</f>
        <v>0</v>
      </c>
      <c r="I6" s="93" t="str">
        <f>'Period Four'!K16</f>
        <v>0</v>
      </c>
      <c r="J6" s="90">
        <f>'Period Five'!H16</f>
        <v>0</v>
      </c>
      <c r="K6" s="93" t="str">
        <f>'Period Five'!K16</f>
        <v>0</v>
      </c>
      <c r="L6" s="91">
        <f>'Period Six'!H16</f>
        <v>0</v>
      </c>
      <c r="M6" s="93" t="str">
        <f>'Period Six'!K16</f>
        <v>0</v>
      </c>
      <c r="N6" s="90">
        <f>'Period Seven'!H16</f>
        <v>0</v>
      </c>
      <c r="O6" s="93" t="str">
        <f>'Period Seven'!K16</f>
        <v>0</v>
      </c>
      <c r="P6" s="90">
        <f>'Period Eight'!H16</f>
        <v>0</v>
      </c>
      <c r="Q6" s="93" t="str">
        <f>'Period Eight'!K16</f>
        <v>0</v>
      </c>
      <c r="R6" s="90">
        <f>'Period One'!K15+'Period Two'!H16+'Period Three'!H16+'Period Four'!H16+'Period Five'!H16+'Period Six'!H16+'Period Seven'!H16+'Period Eight'!H16</f>
        <v>0</v>
      </c>
      <c r="S6" s="98">
        <f>'Period One'!N15+'Period Two'!K16+'Period Three'!K16+'Period Four'!K16+'Period Five'!K16+'Period Six'!K16+'Period Seven'!K16+'Period Eight'!K16</f>
        <v>0</v>
      </c>
      <c r="T6" s="98" t="str">
        <f>'Period One'!O15</f>
        <v>0</v>
      </c>
    </row>
    <row r="7" spans="1:20" x14ac:dyDescent="0.25">
      <c r="A7" s="88" t="str">
        <f>'Period One'!A16</f>
        <v>NAME</v>
      </c>
      <c r="B7" s="90">
        <f>'Period One'!K16</f>
        <v>0</v>
      </c>
      <c r="C7" s="93" t="str">
        <f>'Period One'!N16</f>
        <v>0</v>
      </c>
      <c r="D7" s="90">
        <f>'Period Two'!H17</f>
        <v>0</v>
      </c>
      <c r="E7" s="93" t="str">
        <f>'Period Two'!K17</f>
        <v>0</v>
      </c>
      <c r="F7" s="90">
        <f>'Period Three'!H17</f>
        <v>0</v>
      </c>
      <c r="G7" s="93" t="str">
        <f>'Period Three'!K17</f>
        <v>0</v>
      </c>
      <c r="H7" s="90">
        <f>'Period Four'!H17</f>
        <v>0</v>
      </c>
      <c r="I7" s="93" t="str">
        <f>'Period Four'!K17</f>
        <v>0</v>
      </c>
      <c r="J7" s="90">
        <f>'Period Five'!H17</f>
        <v>0</v>
      </c>
      <c r="K7" s="93" t="str">
        <f>'Period Five'!K17</f>
        <v>0</v>
      </c>
      <c r="L7" s="91">
        <f>'Period Six'!H17</f>
        <v>0</v>
      </c>
      <c r="M7" s="93" t="str">
        <f>'Period Six'!K17</f>
        <v>0</v>
      </c>
      <c r="N7" s="90">
        <f>'Period Seven'!H17</f>
        <v>0</v>
      </c>
      <c r="O7" s="93" t="str">
        <f>'Period Seven'!K17</f>
        <v>0</v>
      </c>
      <c r="P7" s="90">
        <f>'Period Eight'!H17</f>
        <v>0</v>
      </c>
      <c r="Q7" s="93" t="str">
        <f>'Period Eight'!K17</f>
        <v>0</v>
      </c>
      <c r="R7" s="90">
        <f>'Period One'!K16+'Period Two'!H17+'Period Three'!H17+'Period Four'!H17+'Period Five'!H17+'Period Six'!H17+'Period Seven'!H17+'Period Eight'!H17</f>
        <v>0</v>
      </c>
      <c r="S7" s="98">
        <f>'Period One'!N16+'Period Two'!K17+'Period Three'!K17+'Period Four'!K17+'Period Five'!K17+'Period Six'!K17+'Period Seven'!K17+'Period Eight'!K17</f>
        <v>0</v>
      </c>
      <c r="T7" s="98" t="str">
        <f>'Period One'!O16</f>
        <v>0</v>
      </c>
    </row>
    <row r="8" spans="1:20" x14ac:dyDescent="0.25">
      <c r="A8" s="88" t="str">
        <f>'Period One'!A17</f>
        <v>NAME</v>
      </c>
      <c r="B8" s="90">
        <f>'Period One'!K17</f>
        <v>0</v>
      </c>
      <c r="C8" s="93" t="str">
        <f>'Period One'!N17</f>
        <v>0</v>
      </c>
      <c r="D8" s="90">
        <f>'Period Two'!H18</f>
        <v>0</v>
      </c>
      <c r="E8" s="93" t="str">
        <f>'Period Two'!K18</f>
        <v>0</v>
      </c>
      <c r="F8" s="90">
        <f>'Period Three'!H18</f>
        <v>0</v>
      </c>
      <c r="G8" s="93" t="str">
        <f>'Period Three'!K18</f>
        <v>0</v>
      </c>
      <c r="H8" s="90">
        <f>'Period Four'!H18</f>
        <v>0</v>
      </c>
      <c r="I8" s="93" t="str">
        <f>'Period Four'!K18</f>
        <v>0</v>
      </c>
      <c r="J8" s="90">
        <f>'Period Five'!H18</f>
        <v>0</v>
      </c>
      <c r="K8" s="93" t="str">
        <f>'Period Five'!K18</f>
        <v>0</v>
      </c>
      <c r="L8" s="91">
        <f>'Period Six'!H18</f>
        <v>0</v>
      </c>
      <c r="M8" s="93" t="str">
        <f>'Period Six'!K18</f>
        <v>0</v>
      </c>
      <c r="N8" s="90">
        <f>'Period Seven'!H18</f>
        <v>0</v>
      </c>
      <c r="O8" s="93" t="str">
        <f>'Period Seven'!K18</f>
        <v>0</v>
      </c>
      <c r="P8" s="90">
        <f>'Period Eight'!H18</f>
        <v>0</v>
      </c>
      <c r="Q8" s="93" t="str">
        <f>'Period Eight'!K18</f>
        <v>0</v>
      </c>
      <c r="R8" s="90">
        <f>'Period One'!K17+'Period Two'!H18+'Period Three'!H18+'Period Four'!H18+'Period Five'!H18+'Period Six'!H18+'Period Seven'!H18+'Period Eight'!H18</f>
        <v>0</v>
      </c>
      <c r="S8" s="98">
        <f>'Period One'!N17+'Period Two'!K18+'Period Three'!K18+'Period Four'!K18+'Period Five'!K18+'Period Six'!K18+'Period Seven'!K18+'Period Eight'!K18</f>
        <v>0</v>
      </c>
      <c r="T8" s="98" t="str">
        <f>'Period One'!O17</f>
        <v>0</v>
      </c>
    </row>
    <row r="9" spans="1:20" x14ac:dyDescent="0.25">
      <c r="A9" s="88" t="str">
        <f>'Period One'!A18</f>
        <v>NAME</v>
      </c>
      <c r="B9" s="90">
        <f>'Period One'!K18</f>
        <v>0</v>
      </c>
      <c r="C9" s="93" t="str">
        <f>'Period One'!N18</f>
        <v>0</v>
      </c>
      <c r="D9" s="90">
        <f>'Period Two'!H19</f>
        <v>0</v>
      </c>
      <c r="E9" s="93" t="str">
        <f>'Period Two'!K19</f>
        <v>0</v>
      </c>
      <c r="F9" s="90">
        <f>'Period Three'!H19</f>
        <v>0</v>
      </c>
      <c r="G9" s="93" t="str">
        <f>'Period Three'!K19</f>
        <v>0</v>
      </c>
      <c r="H9" s="90">
        <f>'Period Four'!H19</f>
        <v>0</v>
      </c>
      <c r="I9" s="93" t="str">
        <f>'Period Four'!K19</f>
        <v>0</v>
      </c>
      <c r="J9" s="90">
        <f>'Period Five'!H19</f>
        <v>0</v>
      </c>
      <c r="K9" s="93" t="str">
        <f>'Period Five'!K19</f>
        <v>0</v>
      </c>
      <c r="L9" s="91">
        <f>'Period Six'!H19</f>
        <v>0</v>
      </c>
      <c r="M9" s="93" t="str">
        <f>'Period Six'!K19</f>
        <v>0</v>
      </c>
      <c r="N9" s="90">
        <f>'Period Seven'!H19</f>
        <v>0</v>
      </c>
      <c r="O9" s="93" t="str">
        <f>'Period Seven'!K19</f>
        <v>0</v>
      </c>
      <c r="P9" s="90">
        <f>'Period Eight'!H19</f>
        <v>0</v>
      </c>
      <c r="Q9" s="93" t="str">
        <f>'Period Eight'!K19</f>
        <v>0</v>
      </c>
      <c r="R9" s="90">
        <f>'Period One'!K18+'Period Two'!H19+'Period Three'!H19+'Period Four'!H19+'Period Five'!H19+'Period Six'!H19+'Period Seven'!H19+'Period Eight'!H19</f>
        <v>0</v>
      </c>
      <c r="S9" s="98">
        <f>'Period One'!N18+'Period Two'!K19+'Period Three'!K19+'Period Four'!K19+'Period Five'!K19+'Period Six'!K19+'Period Seven'!K19+'Period Eight'!K19</f>
        <v>0</v>
      </c>
      <c r="T9" s="98" t="str">
        <f>'Period One'!O18</f>
        <v>0</v>
      </c>
    </row>
    <row r="10" spans="1:20" x14ac:dyDescent="0.25">
      <c r="A10" s="88" t="str">
        <f>'Period One'!A19</f>
        <v>NAME</v>
      </c>
      <c r="B10" s="90">
        <f>'Period One'!K19</f>
        <v>0</v>
      </c>
      <c r="C10" s="93" t="str">
        <f>'Period One'!N19</f>
        <v>0</v>
      </c>
      <c r="D10" s="90">
        <f>'Period Two'!H20</f>
        <v>0</v>
      </c>
      <c r="E10" s="93" t="str">
        <f>'Period Two'!K20</f>
        <v>0</v>
      </c>
      <c r="F10" s="90">
        <f>'Period Three'!H20</f>
        <v>0</v>
      </c>
      <c r="G10" s="93" t="str">
        <f>'Period Three'!K20</f>
        <v>0</v>
      </c>
      <c r="H10" s="90">
        <f>'Period Four'!H20</f>
        <v>0</v>
      </c>
      <c r="I10" s="93" t="str">
        <f>'Period Four'!K20</f>
        <v>0</v>
      </c>
      <c r="J10" s="90">
        <f>'Period Five'!H20</f>
        <v>0</v>
      </c>
      <c r="K10" s="93" t="str">
        <f>'Period Five'!K20</f>
        <v>0</v>
      </c>
      <c r="L10" s="91">
        <f>'Period Six'!H20</f>
        <v>0</v>
      </c>
      <c r="M10" s="93" t="str">
        <f>'Period Six'!K20</f>
        <v>0</v>
      </c>
      <c r="N10" s="90">
        <f>'Period Seven'!H20</f>
        <v>0</v>
      </c>
      <c r="O10" s="93" t="str">
        <f>'Period Seven'!K20</f>
        <v>0</v>
      </c>
      <c r="P10" s="90">
        <f>'Period Eight'!H20</f>
        <v>0</v>
      </c>
      <c r="Q10" s="93" t="str">
        <f>'Period Eight'!K20</f>
        <v>0</v>
      </c>
      <c r="R10" s="90">
        <f>'Period One'!K19+'Period Two'!H20+'Period Three'!H20+'Period Four'!H20+'Period Five'!H20+'Period Six'!H20+'Period Seven'!H20+'Period Eight'!H20</f>
        <v>0</v>
      </c>
      <c r="S10" s="98">
        <f>'Period One'!N19+'Period Two'!K20+'Period Three'!K20+'Period Four'!K20+'Period Five'!K20+'Period Six'!K20+'Period Seven'!K20+'Period Eight'!K20</f>
        <v>0</v>
      </c>
      <c r="T10" s="98" t="str">
        <f>'Period One'!O19</f>
        <v>0</v>
      </c>
    </row>
    <row r="11" spans="1:20" x14ac:dyDescent="0.25">
      <c r="A11" s="88" t="str">
        <f>'Period One'!A20</f>
        <v>NAME</v>
      </c>
      <c r="B11" s="90">
        <f>'Period One'!K20</f>
        <v>0</v>
      </c>
      <c r="C11" s="93" t="str">
        <f>'Period One'!N20</f>
        <v>0</v>
      </c>
      <c r="D11" s="90">
        <f>'Period Two'!H21</f>
        <v>0</v>
      </c>
      <c r="E11" s="93" t="str">
        <f>'Period Two'!K21</f>
        <v>0</v>
      </c>
      <c r="F11" s="90">
        <f>'Period Three'!H21</f>
        <v>0</v>
      </c>
      <c r="G11" s="93" t="str">
        <f>'Period Three'!K21</f>
        <v>0</v>
      </c>
      <c r="H11" s="90">
        <f>'Period Four'!H21</f>
        <v>0</v>
      </c>
      <c r="I11" s="93" t="str">
        <f>'Period Four'!K21</f>
        <v>0</v>
      </c>
      <c r="J11" s="90">
        <f>'Period Five'!H21</f>
        <v>0</v>
      </c>
      <c r="K11" s="93" t="str">
        <f>'Period Five'!K21</f>
        <v>0</v>
      </c>
      <c r="L11" s="91">
        <f>'Period Six'!H21</f>
        <v>0</v>
      </c>
      <c r="M11" s="93" t="str">
        <f>'Period Six'!K21</f>
        <v>0</v>
      </c>
      <c r="N11" s="90">
        <f>'Period Seven'!H21</f>
        <v>0</v>
      </c>
      <c r="O11" s="93" t="str">
        <f>'Period Seven'!K21</f>
        <v>0</v>
      </c>
      <c r="P11" s="90">
        <f>'Period Eight'!H21</f>
        <v>0</v>
      </c>
      <c r="Q11" s="93" t="str">
        <f>'Period Eight'!K21</f>
        <v>0</v>
      </c>
      <c r="R11" s="90">
        <f>'Period One'!K20+'Period Two'!H21+'Period Three'!H21+'Period Four'!H21+'Period Five'!H21+'Period Six'!H21+'Period Seven'!H21+'Period Eight'!H21</f>
        <v>0</v>
      </c>
      <c r="S11" s="98">
        <f>'Period One'!N20+'Period Two'!K21+'Period Three'!K21+'Period Four'!K21+'Period Five'!K21+'Period Six'!K21+'Period Seven'!K21+'Period Eight'!K21</f>
        <v>0</v>
      </c>
      <c r="T11" s="98" t="str">
        <f>'Period One'!O20</f>
        <v>0</v>
      </c>
    </row>
    <row r="12" spans="1:20" x14ac:dyDescent="0.25">
      <c r="A12" s="88" t="str">
        <f>'Period One'!A21</f>
        <v>NAME</v>
      </c>
      <c r="B12" s="90">
        <f>'Period One'!K21</f>
        <v>0</v>
      </c>
      <c r="C12" s="93" t="str">
        <f>'Period One'!N21</f>
        <v>0</v>
      </c>
      <c r="D12" s="90">
        <f>'Period Two'!H22</f>
        <v>0</v>
      </c>
      <c r="E12" s="93" t="str">
        <f>'Period Two'!K22</f>
        <v>0</v>
      </c>
      <c r="F12" s="90">
        <f>'Period Three'!H22</f>
        <v>0</v>
      </c>
      <c r="G12" s="93" t="str">
        <f>'Period Three'!K22</f>
        <v>0</v>
      </c>
      <c r="H12" s="90">
        <f>'Period Four'!H22</f>
        <v>0</v>
      </c>
      <c r="I12" s="93" t="str">
        <f>'Period Four'!K22</f>
        <v>0</v>
      </c>
      <c r="J12" s="90">
        <f>'Period Five'!H22</f>
        <v>0</v>
      </c>
      <c r="K12" s="93" t="str">
        <f>'Period Five'!K22</f>
        <v>0</v>
      </c>
      <c r="L12" s="91">
        <f>'Period Six'!H22</f>
        <v>0</v>
      </c>
      <c r="M12" s="93" t="str">
        <f>'Period Six'!K22</f>
        <v>0</v>
      </c>
      <c r="N12" s="90">
        <f>'Period Seven'!H22</f>
        <v>0</v>
      </c>
      <c r="O12" s="93" t="str">
        <f>'Period Seven'!K22</f>
        <v>0</v>
      </c>
      <c r="P12" s="90">
        <f>'Period Eight'!H22</f>
        <v>0</v>
      </c>
      <c r="Q12" s="93" t="str">
        <f>'Period Eight'!K22</f>
        <v>0</v>
      </c>
      <c r="R12" s="90">
        <f>'Period One'!K21+'Period Two'!H22+'Period Three'!H22+'Period Four'!H22+'Period Five'!H22+'Period Six'!H22+'Period Seven'!H22+'Period Eight'!H22</f>
        <v>0</v>
      </c>
      <c r="S12" s="98">
        <f>'Period One'!N21+'Period Two'!K22+'Period Three'!K22+'Period Four'!K22+'Period Five'!K22+'Period Six'!K22+'Period Seven'!K22+'Period Eight'!K22</f>
        <v>0</v>
      </c>
      <c r="T12" s="98" t="str">
        <f>'Period One'!O21</f>
        <v>0</v>
      </c>
    </row>
    <row r="13" spans="1:20" x14ac:dyDescent="0.25">
      <c r="A13" s="88" t="str">
        <f>'Period One'!A22</f>
        <v>NAME</v>
      </c>
      <c r="B13" s="90">
        <f>'Period One'!K22</f>
        <v>0</v>
      </c>
      <c r="C13" s="93" t="str">
        <f>'Period One'!N22</f>
        <v>0</v>
      </c>
      <c r="D13" s="90">
        <f>'Period Two'!H23</f>
        <v>0</v>
      </c>
      <c r="E13" s="93" t="str">
        <f>'Period Two'!K23</f>
        <v>0</v>
      </c>
      <c r="F13" s="90">
        <f>'Period Three'!H23</f>
        <v>0</v>
      </c>
      <c r="G13" s="93" t="str">
        <f>'Period Three'!K23</f>
        <v>0</v>
      </c>
      <c r="H13" s="90">
        <f>'Period Four'!H23</f>
        <v>0</v>
      </c>
      <c r="I13" s="93" t="str">
        <f>'Period Four'!K23</f>
        <v>0</v>
      </c>
      <c r="J13" s="90">
        <f>'Period Five'!H23</f>
        <v>0</v>
      </c>
      <c r="K13" s="93" t="str">
        <f>'Period Five'!K23</f>
        <v>0</v>
      </c>
      <c r="L13" s="91">
        <f>'Period Six'!H23</f>
        <v>0</v>
      </c>
      <c r="M13" s="93" t="str">
        <f>'Period Six'!K23</f>
        <v>0</v>
      </c>
      <c r="N13" s="90">
        <f>'Period Seven'!H23</f>
        <v>0</v>
      </c>
      <c r="O13" s="93" t="str">
        <f>'Period Seven'!K23</f>
        <v>0</v>
      </c>
      <c r="P13" s="90">
        <f>'Period Eight'!H23</f>
        <v>0</v>
      </c>
      <c r="Q13" s="93" t="str">
        <f>'Period Eight'!K23</f>
        <v>0</v>
      </c>
      <c r="R13" s="90">
        <f>'Period One'!K22+'Period Two'!H23+'Period Three'!H23+'Period Four'!H23+'Period Five'!H23+'Period Six'!H23+'Period Seven'!H23+'Period Eight'!H23</f>
        <v>0</v>
      </c>
      <c r="S13" s="98">
        <f>'Period One'!N22+'Period Two'!K23+'Period Three'!K23+'Period Four'!K23+'Period Five'!K23+'Period Six'!K23+'Period Seven'!K23+'Period Eight'!K23</f>
        <v>0</v>
      </c>
      <c r="T13" s="98" t="str">
        <f>'Period One'!O22</f>
        <v>0</v>
      </c>
    </row>
    <row r="14" spans="1:20" x14ac:dyDescent="0.25">
      <c r="A14" s="88" t="str">
        <f>'Period One'!A23</f>
        <v>NAME</v>
      </c>
      <c r="B14" s="90">
        <f>'Period One'!K23</f>
        <v>0</v>
      </c>
      <c r="C14" s="93" t="str">
        <f>'Period One'!N23</f>
        <v>0</v>
      </c>
      <c r="D14" s="90">
        <f>'Period Two'!H24</f>
        <v>0</v>
      </c>
      <c r="E14" s="93" t="str">
        <f>'Period Two'!K24</f>
        <v>0</v>
      </c>
      <c r="F14" s="90">
        <f>'Period Three'!H24</f>
        <v>0</v>
      </c>
      <c r="G14" s="93" t="str">
        <f>'Period Three'!K24</f>
        <v>0</v>
      </c>
      <c r="H14" s="90">
        <f>'Period Four'!H24</f>
        <v>0</v>
      </c>
      <c r="I14" s="93" t="str">
        <f>'Period Four'!K24</f>
        <v>0</v>
      </c>
      <c r="J14" s="90">
        <f>'Period Five'!H24</f>
        <v>0</v>
      </c>
      <c r="K14" s="93" t="str">
        <f>'Period Five'!K24</f>
        <v>0</v>
      </c>
      <c r="L14" s="91">
        <f>'Period Six'!H24</f>
        <v>0</v>
      </c>
      <c r="M14" s="93" t="str">
        <f>'Period Six'!K24</f>
        <v>0</v>
      </c>
      <c r="N14" s="90">
        <f>'Period Seven'!H24</f>
        <v>0</v>
      </c>
      <c r="O14" s="93" t="str">
        <f>'Period Seven'!K24</f>
        <v>0</v>
      </c>
      <c r="P14" s="90">
        <f>'Period Eight'!H24</f>
        <v>0</v>
      </c>
      <c r="Q14" s="93" t="str">
        <f>'Period Eight'!K24</f>
        <v>0</v>
      </c>
      <c r="R14" s="90">
        <f>'Period One'!K23+'Period Two'!H24+'Period Three'!H24+'Period Four'!H24+'Period Five'!H24+'Period Six'!H24+'Period Seven'!H24+'Period Eight'!H24</f>
        <v>0</v>
      </c>
      <c r="S14" s="98">
        <f>'Period One'!N23+'Period Two'!K24+'Period Three'!K24+'Period Four'!K24+'Period Five'!K24+'Period Six'!K24+'Period Seven'!K24+'Period Eight'!K24</f>
        <v>0</v>
      </c>
      <c r="T14" s="98" t="str">
        <f>'Period One'!O23</f>
        <v>0</v>
      </c>
    </row>
    <row r="15" spans="1:20" x14ac:dyDescent="0.25">
      <c r="A15" s="88" t="str">
        <f>'Period One'!A24</f>
        <v>NAME</v>
      </c>
      <c r="B15" s="90">
        <f>'Period One'!K24</f>
        <v>0</v>
      </c>
      <c r="C15" s="93" t="str">
        <f>'Period One'!N24</f>
        <v>0</v>
      </c>
      <c r="D15" s="90">
        <f>'Period Two'!H25</f>
        <v>0</v>
      </c>
      <c r="E15" s="93" t="str">
        <f>'Period Two'!K25</f>
        <v>0</v>
      </c>
      <c r="F15" s="90">
        <f>'Period Three'!H25</f>
        <v>0</v>
      </c>
      <c r="G15" s="93" t="str">
        <f>'Period Three'!K25</f>
        <v>0</v>
      </c>
      <c r="H15" s="90">
        <f>'Period Four'!H25</f>
        <v>0</v>
      </c>
      <c r="I15" s="93" t="str">
        <f>'Period Four'!K25</f>
        <v>0</v>
      </c>
      <c r="J15" s="90">
        <f>'Period Five'!H25</f>
        <v>0</v>
      </c>
      <c r="K15" s="93" t="str">
        <f>'Period Five'!K25</f>
        <v>0</v>
      </c>
      <c r="L15" s="91">
        <f>'Period Six'!H25</f>
        <v>0</v>
      </c>
      <c r="M15" s="93" t="str">
        <f>'Period Six'!K25</f>
        <v>0</v>
      </c>
      <c r="N15" s="90">
        <f>'Period Seven'!H25</f>
        <v>0</v>
      </c>
      <c r="O15" s="93" t="str">
        <f>'Period Seven'!K25</f>
        <v>0</v>
      </c>
      <c r="P15" s="90">
        <f>'Period Eight'!H25</f>
        <v>0</v>
      </c>
      <c r="Q15" s="93" t="str">
        <f>'Period Eight'!K25</f>
        <v>0</v>
      </c>
      <c r="R15" s="90">
        <f>'Period One'!K24+'Period Two'!H25+'Period Three'!H25+'Period Four'!H25+'Period Five'!H25+'Period Six'!H25+'Period Seven'!H25+'Period Eight'!H25</f>
        <v>0</v>
      </c>
      <c r="S15" s="98">
        <f>'Period One'!N24+'Period Two'!K25+'Period Three'!K25+'Period Four'!K25+'Period Five'!K25+'Period Six'!K25+'Period Seven'!K25+'Period Eight'!K25</f>
        <v>0</v>
      </c>
      <c r="T15" s="98" t="str">
        <f>'Period One'!O24</f>
        <v>0</v>
      </c>
    </row>
    <row r="16" spans="1:20" x14ac:dyDescent="0.25">
      <c r="A16" s="88" t="str">
        <f>'Period One'!A25</f>
        <v>NAME</v>
      </c>
      <c r="B16" s="90">
        <f>'Period One'!K25</f>
        <v>0</v>
      </c>
      <c r="C16" s="93" t="str">
        <f>'Period One'!N25</f>
        <v>0</v>
      </c>
      <c r="D16" s="90">
        <f>'Period Two'!H26</f>
        <v>0</v>
      </c>
      <c r="E16" s="93" t="str">
        <f>'Period Two'!K26</f>
        <v>0</v>
      </c>
      <c r="F16" s="90">
        <f>'Period Three'!H26</f>
        <v>0</v>
      </c>
      <c r="G16" s="93" t="str">
        <f>'Period Three'!K26</f>
        <v>0</v>
      </c>
      <c r="H16" s="90">
        <f>'Period Four'!H26</f>
        <v>0</v>
      </c>
      <c r="I16" s="93" t="str">
        <f>'Period Four'!K26</f>
        <v>0</v>
      </c>
      <c r="J16" s="90">
        <f>'Period Five'!H26</f>
        <v>0</v>
      </c>
      <c r="K16" s="93" t="str">
        <f>'Period Five'!K26</f>
        <v>0</v>
      </c>
      <c r="L16" s="91">
        <f>'Period Six'!H26</f>
        <v>0</v>
      </c>
      <c r="M16" s="93" t="str">
        <f>'Period Six'!K26</f>
        <v>0</v>
      </c>
      <c r="N16" s="90">
        <f>'Period Seven'!H26</f>
        <v>0</v>
      </c>
      <c r="O16" s="93" t="str">
        <f>'Period Seven'!K26</f>
        <v>0</v>
      </c>
      <c r="P16" s="90">
        <f>'Period Eight'!H26</f>
        <v>0</v>
      </c>
      <c r="Q16" s="93" t="str">
        <f>'Period Eight'!K26</f>
        <v>0</v>
      </c>
      <c r="R16" s="90">
        <f>'Period One'!K25+'Period Two'!H26+'Period Three'!H26+'Period Four'!H26+'Period Five'!H26+'Period Six'!H26+'Period Seven'!H26+'Period Eight'!H26</f>
        <v>0</v>
      </c>
      <c r="S16" s="98">
        <f>'Period One'!N25+'Period Two'!K26+'Period Three'!K26+'Period Four'!K26+'Period Five'!K26+'Period Six'!K26+'Period Seven'!K26+'Period Eight'!K26</f>
        <v>0</v>
      </c>
      <c r="T16" s="98" t="str">
        <f>'Period One'!O25</f>
        <v>0</v>
      </c>
    </row>
    <row r="17" spans="1:20" x14ac:dyDescent="0.25">
      <c r="A17" s="88" t="str">
        <f>'Period One'!A26</f>
        <v>NAME</v>
      </c>
      <c r="B17" s="90">
        <f>'Period One'!K26</f>
        <v>0</v>
      </c>
      <c r="C17" s="93" t="str">
        <f>'Period One'!N26</f>
        <v>0</v>
      </c>
      <c r="D17" s="90">
        <f>'Period Two'!H27</f>
        <v>0</v>
      </c>
      <c r="E17" s="93" t="str">
        <f>'Period Two'!K27</f>
        <v>0</v>
      </c>
      <c r="F17" s="90">
        <f>'Period Three'!H27</f>
        <v>0</v>
      </c>
      <c r="G17" s="93" t="str">
        <f>'Period Three'!K27</f>
        <v>0</v>
      </c>
      <c r="H17" s="90">
        <f>'Period Four'!H27</f>
        <v>0</v>
      </c>
      <c r="I17" s="93" t="str">
        <f>'Period Four'!K27</f>
        <v>0</v>
      </c>
      <c r="J17" s="90">
        <f>'Period Five'!H27</f>
        <v>0</v>
      </c>
      <c r="K17" s="93" t="str">
        <f>'Period Five'!K27</f>
        <v>0</v>
      </c>
      <c r="L17" s="91">
        <f>'Period Six'!H27</f>
        <v>0</v>
      </c>
      <c r="M17" s="93" t="str">
        <f>'Period Six'!K27</f>
        <v>0</v>
      </c>
      <c r="N17" s="90">
        <f>'Period Seven'!H27</f>
        <v>0</v>
      </c>
      <c r="O17" s="93" t="str">
        <f>'Period Seven'!K27</f>
        <v>0</v>
      </c>
      <c r="P17" s="90">
        <f>'Period Eight'!H27</f>
        <v>0</v>
      </c>
      <c r="Q17" s="93" t="str">
        <f>'Period Eight'!K27</f>
        <v>0</v>
      </c>
      <c r="R17" s="90">
        <f>'Period One'!K26+'Period Two'!H27+'Period Three'!H27+'Period Four'!H27+'Period Five'!H27+'Period Six'!H27+'Period Seven'!H27+'Period Eight'!H27</f>
        <v>0</v>
      </c>
      <c r="S17" s="98">
        <f>'Period One'!N26+'Period Two'!K27+'Period Three'!K27+'Period Four'!K27+'Period Five'!K27+'Period Six'!K27+'Period Seven'!K27+'Period Eight'!K27</f>
        <v>0</v>
      </c>
      <c r="T17" s="98" t="str">
        <f>'Period One'!O26</f>
        <v>0</v>
      </c>
    </row>
    <row r="18" spans="1:20" x14ac:dyDescent="0.25">
      <c r="A18" s="88" t="str">
        <f>'Period One'!A27</f>
        <v>NAME</v>
      </c>
      <c r="B18" s="90">
        <f>'Period One'!K27</f>
        <v>0</v>
      </c>
      <c r="C18" s="93" t="str">
        <f>'Period One'!N27</f>
        <v>0</v>
      </c>
      <c r="D18" s="90">
        <f>'Period Two'!H28</f>
        <v>0</v>
      </c>
      <c r="E18" s="93" t="str">
        <f>'Period Two'!K28</f>
        <v>0</v>
      </c>
      <c r="F18" s="90">
        <f>'Period Three'!H28</f>
        <v>0</v>
      </c>
      <c r="G18" s="93" t="str">
        <f>'Period Three'!K28</f>
        <v>0</v>
      </c>
      <c r="H18" s="90">
        <f>'Period Four'!H28</f>
        <v>0</v>
      </c>
      <c r="I18" s="93" t="str">
        <f>'Period Four'!K28</f>
        <v>0</v>
      </c>
      <c r="J18" s="90">
        <f>'Period Five'!H28</f>
        <v>0</v>
      </c>
      <c r="K18" s="93" t="str">
        <f>'Period Five'!K28</f>
        <v>0</v>
      </c>
      <c r="L18" s="91">
        <f>'Period Six'!H28</f>
        <v>0</v>
      </c>
      <c r="M18" s="93" t="str">
        <f>'Period Six'!K28</f>
        <v>0</v>
      </c>
      <c r="N18" s="90">
        <f>'Period Seven'!H28</f>
        <v>0</v>
      </c>
      <c r="O18" s="93" t="str">
        <f>'Period Seven'!K28</f>
        <v>0</v>
      </c>
      <c r="P18" s="90">
        <f>'Period Eight'!H28</f>
        <v>0</v>
      </c>
      <c r="Q18" s="93" t="str">
        <f>'Period Eight'!K28</f>
        <v>0</v>
      </c>
      <c r="R18" s="90">
        <f>'Period One'!K27+'Period Two'!H28+'Period Three'!H28+'Period Four'!H28+'Period Five'!H28+'Period Six'!H28+'Period Seven'!H28+'Period Eight'!H28</f>
        <v>0</v>
      </c>
      <c r="S18" s="98">
        <f>'Period One'!N27+'Period Two'!K28+'Period Three'!K28+'Period Four'!K28+'Period Five'!K28+'Period Six'!K28+'Period Seven'!K28+'Period Eight'!K28</f>
        <v>0</v>
      </c>
      <c r="T18" s="98" t="str">
        <f>'Period One'!O27</f>
        <v>0</v>
      </c>
    </row>
    <row r="19" spans="1:20" x14ac:dyDescent="0.25">
      <c r="A19" s="88" t="str">
        <f>'Period One'!A28</f>
        <v>NAME</v>
      </c>
      <c r="B19" s="90">
        <f>'Period One'!K28</f>
        <v>0</v>
      </c>
      <c r="C19" s="93" t="str">
        <f>'Period One'!N28</f>
        <v>0</v>
      </c>
      <c r="D19" s="90">
        <f>'Period Two'!H29</f>
        <v>0</v>
      </c>
      <c r="E19" s="93" t="str">
        <f>'Period Two'!K29</f>
        <v>0</v>
      </c>
      <c r="F19" s="90">
        <f>'Period Three'!H29</f>
        <v>0</v>
      </c>
      <c r="G19" s="93" t="str">
        <f>'Period Three'!K29</f>
        <v>0</v>
      </c>
      <c r="H19" s="90">
        <f>'Period Four'!H29</f>
        <v>0</v>
      </c>
      <c r="I19" s="93" t="str">
        <f>'Period Four'!K29</f>
        <v>0</v>
      </c>
      <c r="J19" s="90">
        <f>'Period Five'!H29</f>
        <v>0</v>
      </c>
      <c r="K19" s="93" t="str">
        <f>'Period Five'!K29</f>
        <v>0</v>
      </c>
      <c r="L19" s="91">
        <f>'Period Six'!H29</f>
        <v>0</v>
      </c>
      <c r="M19" s="93" t="str">
        <f>'Period Six'!K29</f>
        <v>0</v>
      </c>
      <c r="N19" s="90">
        <f>'Period Seven'!H29</f>
        <v>0</v>
      </c>
      <c r="O19" s="93" t="str">
        <f>'Period Seven'!K29</f>
        <v>0</v>
      </c>
      <c r="P19" s="90">
        <f>'Period Eight'!H29</f>
        <v>0</v>
      </c>
      <c r="Q19" s="93" t="str">
        <f>'Period Eight'!K29</f>
        <v>0</v>
      </c>
      <c r="R19" s="90">
        <f>'Period One'!K28+'Period Two'!H29+'Period Three'!H29+'Period Four'!H29+'Period Five'!H29+'Period Six'!H29+'Period Seven'!H29+'Period Eight'!H29</f>
        <v>0</v>
      </c>
      <c r="S19" s="98">
        <f>'Period One'!N28+'Period Two'!K29+'Period Three'!K29+'Period Four'!K29+'Period Five'!K29+'Period Six'!K29+'Period Seven'!K29+'Period Eight'!K29</f>
        <v>0</v>
      </c>
      <c r="T19" s="98" t="str">
        <f>'Period One'!O28</f>
        <v>0</v>
      </c>
    </row>
    <row r="20" spans="1:20" x14ac:dyDescent="0.25">
      <c r="A20" s="88" t="str">
        <f>'Period One'!A29</f>
        <v>NAME</v>
      </c>
      <c r="B20" s="90">
        <f>'Period One'!K29</f>
        <v>0</v>
      </c>
      <c r="C20" s="93" t="str">
        <f>'Period One'!N29</f>
        <v>0</v>
      </c>
      <c r="D20" s="90">
        <f>'Period Two'!H30</f>
        <v>0</v>
      </c>
      <c r="E20" s="93" t="str">
        <f>'Period Two'!K30</f>
        <v>0</v>
      </c>
      <c r="F20" s="90">
        <f>'Period Three'!H30</f>
        <v>0</v>
      </c>
      <c r="G20" s="93" t="str">
        <f>'Period Three'!K30</f>
        <v>0</v>
      </c>
      <c r="H20" s="90">
        <f>'Period Four'!H30</f>
        <v>0</v>
      </c>
      <c r="I20" s="93" t="str">
        <f>'Period Four'!K30</f>
        <v>0</v>
      </c>
      <c r="J20" s="90">
        <f>'Period Five'!H30</f>
        <v>0</v>
      </c>
      <c r="K20" s="93" t="str">
        <f>'Period Five'!K30</f>
        <v>0</v>
      </c>
      <c r="L20" s="91">
        <f>'Period Six'!H30</f>
        <v>0</v>
      </c>
      <c r="M20" s="93" t="str">
        <f>'Period Six'!K30</f>
        <v>0</v>
      </c>
      <c r="N20" s="90">
        <f>'Period Seven'!H30</f>
        <v>0</v>
      </c>
      <c r="O20" s="93" t="str">
        <f>'Period Seven'!K30</f>
        <v>0</v>
      </c>
      <c r="P20" s="90">
        <f>'Period Eight'!H30</f>
        <v>0</v>
      </c>
      <c r="Q20" s="93" t="str">
        <f>'Period Eight'!K30</f>
        <v>0</v>
      </c>
      <c r="R20" s="90">
        <f>'Period One'!K29+'Period Two'!H30+'Period Three'!H30+'Period Four'!H30+'Period Five'!H30+'Period Six'!H30+'Period Seven'!H30+'Period Eight'!H30</f>
        <v>0</v>
      </c>
      <c r="S20" s="98">
        <f>'Period One'!N29+'Period Two'!K30+'Period Three'!K30+'Period Four'!K30+'Period Five'!K30+'Period Six'!K30+'Period Seven'!K30+'Period Eight'!K30</f>
        <v>0</v>
      </c>
      <c r="T20" s="98" t="str">
        <f>'Period One'!O29</f>
        <v>0</v>
      </c>
    </row>
    <row r="21" spans="1:20" x14ac:dyDescent="0.25">
      <c r="A21" s="88" t="str">
        <f>'Period One'!A30</f>
        <v>NAME</v>
      </c>
      <c r="B21" s="90">
        <f>'Period One'!K30</f>
        <v>0</v>
      </c>
      <c r="C21" s="93" t="str">
        <f>'Period One'!N30</f>
        <v>0</v>
      </c>
      <c r="D21" s="90">
        <f>'Period Two'!H31</f>
        <v>0</v>
      </c>
      <c r="E21" s="93" t="str">
        <f>'Period Two'!K31</f>
        <v>0</v>
      </c>
      <c r="F21" s="90">
        <f>'Period Three'!H31</f>
        <v>0</v>
      </c>
      <c r="G21" s="93" t="str">
        <f>'Period Three'!K31</f>
        <v>0</v>
      </c>
      <c r="H21" s="90">
        <f>'Period Four'!H31</f>
        <v>0</v>
      </c>
      <c r="I21" s="93" t="str">
        <f>'Period Four'!K31</f>
        <v>0</v>
      </c>
      <c r="J21" s="90">
        <f>'Period Five'!H31</f>
        <v>0</v>
      </c>
      <c r="K21" s="93" t="str">
        <f>'Period Five'!K31</f>
        <v>0</v>
      </c>
      <c r="L21" s="91">
        <f>'Period Six'!H31</f>
        <v>0</v>
      </c>
      <c r="M21" s="93" t="str">
        <f>'Period Six'!K31</f>
        <v>0</v>
      </c>
      <c r="N21" s="90">
        <f>'Period Seven'!H31</f>
        <v>0</v>
      </c>
      <c r="O21" s="93" t="str">
        <f>'Period Seven'!K31</f>
        <v>0</v>
      </c>
      <c r="P21" s="90">
        <f>'Period Eight'!H31</f>
        <v>0</v>
      </c>
      <c r="Q21" s="93" t="str">
        <f>'Period Eight'!K31</f>
        <v>0</v>
      </c>
      <c r="R21" s="90">
        <f>'Period One'!K30+'Period Two'!H31+'Period Three'!H31+'Period Four'!H31+'Period Five'!H31+'Period Six'!H31+'Period Seven'!H31+'Period Eight'!H31</f>
        <v>0</v>
      </c>
      <c r="S21" s="98">
        <f>'Period One'!N30+'Period Two'!K31+'Period Three'!K31+'Period Four'!K31+'Period Five'!K31+'Period Six'!K31+'Period Seven'!K31+'Period Eight'!K31</f>
        <v>0</v>
      </c>
      <c r="T21" s="98" t="str">
        <f>'Period One'!O30</f>
        <v>0</v>
      </c>
    </row>
    <row r="22" spans="1:20" x14ac:dyDescent="0.25">
      <c r="A22" s="88" t="str">
        <f>'Period One'!A31</f>
        <v>NAME</v>
      </c>
      <c r="B22" s="90">
        <f>'Period One'!K31</f>
        <v>0</v>
      </c>
      <c r="C22" s="93" t="str">
        <f>'Period One'!N31</f>
        <v>0</v>
      </c>
      <c r="D22" s="90">
        <f>'Period Two'!H32</f>
        <v>0</v>
      </c>
      <c r="E22" s="93" t="str">
        <f>'Period Two'!K32</f>
        <v>0</v>
      </c>
      <c r="F22" s="90">
        <f>'Period Three'!H32</f>
        <v>0</v>
      </c>
      <c r="G22" s="93" t="str">
        <f>'Period Three'!K32</f>
        <v>0</v>
      </c>
      <c r="H22" s="90">
        <f>'Period Four'!H32</f>
        <v>0</v>
      </c>
      <c r="I22" s="93" t="str">
        <f>'Period Four'!K32</f>
        <v>0</v>
      </c>
      <c r="J22" s="90">
        <f>'Period Five'!H32</f>
        <v>0</v>
      </c>
      <c r="K22" s="93" t="str">
        <f>'Period Five'!K32</f>
        <v>0</v>
      </c>
      <c r="L22" s="91">
        <f>'Period Six'!H32</f>
        <v>0</v>
      </c>
      <c r="M22" s="93" t="str">
        <f>'Period Six'!K32</f>
        <v>0</v>
      </c>
      <c r="N22" s="90">
        <f>'Period Seven'!H32</f>
        <v>0</v>
      </c>
      <c r="O22" s="93" t="str">
        <f>'Period Seven'!K32</f>
        <v>0</v>
      </c>
      <c r="P22" s="90">
        <f>'Period Eight'!H32</f>
        <v>0</v>
      </c>
      <c r="Q22" s="93" t="str">
        <f>'Period Eight'!K32</f>
        <v>0</v>
      </c>
      <c r="R22" s="90">
        <f>'Period One'!K31+'Period Two'!H32+'Period Three'!H32+'Period Four'!H32+'Period Five'!H32+'Period Six'!H32+'Period Seven'!H32+'Period Eight'!H32</f>
        <v>0</v>
      </c>
      <c r="S22" s="98">
        <f>'Period One'!N31+'Period Two'!K32+'Period Three'!K32+'Period Four'!K32+'Period Five'!K32+'Period Six'!K32+'Period Seven'!K32+'Period Eight'!K32</f>
        <v>0</v>
      </c>
      <c r="T22" s="98" t="str">
        <f>'Period One'!O31</f>
        <v>0</v>
      </c>
    </row>
    <row r="23" spans="1:20" x14ac:dyDescent="0.25">
      <c r="A23" s="88" t="str">
        <f>'Period One'!A32</f>
        <v>NAME</v>
      </c>
      <c r="B23" s="90">
        <f>'Period One'!K32</f>
        <v>0</v>
      </c>
      <c r="C23" s="93" t="str">
        <f>'Period One'!N32</f>
        <v>0</v>
      </c>
      <c r="D23" s="90">
        <f>'Period Two'!H33</f>
        <v>0</v>
      </c>
      <c r="E23" s="93" t="str">
        <f>'Period Two'!K33</f>
        <v>0</v>
      </c>
      <c r="F23" s="90">
        <f>'Period Three'!H33</f>
        <v>0</v>
      </c>
      <c r="G23" s="93" t="str">
        <f>'Period Three'!K33</f>
        <v>0</v>
      </c>
      <c r="H23" s="90">
        <f>'Period Four'!H33</f>
        <v>0</v>
      </c>
      <c r="I23" s="93" t="str">
        <f>'Period Four'!K33</f>
        <v>0</v>
      </c>
      <c r="J23" s="90">
        <f>'Period Five'!H33</f>
        <v>0</v>
      </c>
      <c r="K23" s="93" t="str">
        <f>'Period Five'!K33</f>
        <v>0</v>
      </c>
      <c r="L23" s="91">
        <f>'Period Six'!H33</f>
        <v>0</v>
      </c>
      <c r="M23" s="93" t="str">
        <f>'Period Six'!K33</f>
        <v>0</v>
      </c>
      <c r="N23" s="90">
        <f>'Period Seven'!H33</f>
        <v>0</v>
      </c>
      <c r="O23" s="93" t="str">
        <f>'Period Seven'!K33</f>
        <v>0</v>
      </c>
      <c r="P23" s="90">
        <f>'Period Eight'!H33</f>
        <v>0</v>
      </c>
      <c r="Q23" s="93" t="str">
        <f>'Period Eight'!K33</f>
        <v>0</v>
      </c>
      <c r="R23" s="90">
        <f>'Period One'!K32+'Period Two'!H33+'Period Three'!H33+'Period Four'!H33+'Period Five'!H33+'Period Six'!H33+'Period Seven'!H33+'Period Eight'!H33</f>
        <v>0</v>
      </c>
      <c r="S23" s="98">
        <f>'Period One'!N32+'Period Two'!K33+'Period Three'!K33+'Period Four'!K33+'Period Five'!K33+'Period Six'!K33+'Period Seven'!K33+'Period Eight'!K33</f>
        <v>0</v>
      </c>
      <c r="T23" s="98" t="str">
        <f>'Period One'!O32</f>
        <v>0</v>
      </c>
    </row>
    <row r="24" spans="1:20" x14ac:dyDescent="0.25">
      <c r="A24" s="88" t="str">
        <f>'Period One'!A33</f>
        <v>NAME</v>
      </c>
      <c r="B24" s="90">
        <f>'Period One'!K33</f>
        <v>0</v>
      </c>
      <c r="C24" s="93" t="str">
        <f>'Period One'!N33</f>
        <v>0</v>
      </c>
      <c r="D24" s="90">
        <f>'Period Two'!H34</f>
        <v>0</v>
      </c>
      <c r="E24" s="93" t="str">
        <f>'Period Two'!K34</f>
        <v>0</v>
      </c>
      <c r="F24" s="90">
        <f>'Period Three'!H34</f>
        <v>0</v>
      </c>
      <c r="G24" s="93" t="str">
        <f>'Period Three'!K34</f>
        <v>0</v>
      </c>
      <c r="H24" s="90">
        <f>'Period Four'!H34</f>
        <v>0</v>
      </c>
      <c r="I24" s="93" t="str">
        <f>'Period Four'!K34</f>
        <v>0</v>
      </c>
      <c r="J24" s="90">
        <f>'Period Five'!H34</f>
        <v>0</v>
      </c>
      <c r="K24" s="93" t="str">
        <f>'Period Five'!K34</f>
        <v>0</v>
      </c>
      <c r="L24" s="91">
        <f>'Period Six'!H34</f>
        <v>0</v>
      </c>
      <c r="M24" s="93" t="str">
        <f>'Period Six'!K34</f>
        <v>0</v>
      </c>
      <c r="N24" s="90">
        <f>'Period Seven'!H34</f>
        <v>0</v>
      </c>
      <c r="O24" s="93" t="str">
        <f>'Period Seven'!K34</f>
        <v>0</v>
      </c>
      <c r="P24" s="90">
        <f>'Period Eight'!H34</f>
        <v>0</v>
      </c>
      <c r="Q24" s="93" t="str">
        <f>'Period Eight'!K34</f>
        <v>0</v>
      </c>
      <c r="R24" s="90">
        <f>'Period One'!K33+'Period Two'!H34+'Period Three'!H34+'Period Four'!H34+'Period Five'!H34+'Period Six'!H34+'Period Seven'!H34+'Period Eight'!H34</f>
        <v>0</v>
      </c>
      <c r="S24" s="98">
        <f>'Period One'!N33+'Period Two'!K34+'Period Three'!K34+'Period Four'!K34+'Period Five'!K34+'Period Six'!K34+'Period Seven'!K34+'Period Eight'!K34</f>
        <v>0</v>
      </c>
      <c r="T24" s="98" t="str">
        <f>'Period One'!O33</f>
        <v>0</v>
      </c>
    </row>
    <row r="25" spans="1:20" x14ac:dyDescent="0.25">
      <c r="A25" s="88" t="str">
        <f>'Period One'!A34</f>
        <v>NAME</v>
      </c>
      <c r="B25" s="90">
        <f>'Period One'!K34</f>
        <v>0</v>
      </c>
      <c r="C25" s="93" t="str">
        <f>'Period One'!N34</f>
        <v>0</v>
      </c>
      <c r="D25" s="90">
        <f>'Period Two'!H35</f>
        <v>0</v>
      </c>
      <c r="E25" s="93" t="str">
        <f>'Period Two'!K35</f>
        <v>0</v>
      </c>
      <c r="F25" s="90">
        <f>'Period Three'!H35</f>
        <v>0</v>
      </c>
      <c r="G25" s="93" t="str">
        <f>'Period Three'!K35</f>
        <v>0</v>
      </c>
      <c r="H25" s="90">
        <f>'Period Four'!H35</f>
        <v>0</v>
      </c>
      <c r="I25" s="93" t="str">
        <f>'Period Four'!K35</f>
        <v>0</v>
      </c>
      <c r="J25" s="90">
        <f>'Period Five'!H35</f>
        <v>0</v>
      </c>
      <c r="K25" s="93" t="str">
        <f>'Period Five'!K35</f>
        <v>0</v>
      </c>
      <c r="L25" s="91">
        <f>'Period Six'!H35</f>
        <v>0</v>
      </c>
      <c r="M25" s="93" t="str">
        <f>'Period Six'!K35</f>
        <v>0</v>
      </c>
      <c r="N25" s="90">
        <f>'Period Seven'!H35</f>
        <v>0</v>
      </c>
      <c r="O25" s="93" t="str">
        <f>'Period Seven'!K35</f>
        <v>0</v>
      </c>
      <c r="P25" s="90">
        <f>'Period Eight'!H35</f>
        <v>0</v>
      </c>
      <c r="Q25" s="93" t="str">
        <f>'Period Eight'!K35</f>
        <v>0</v>
      </c>
      <c r="R25" s="90">
        <f>'Period One'!K34+'Period Two'!H35+'Period Three'!H35+'Period Four'!H35+'Period Five'!H35+'Period Six'!H35+'Period Seven'!H35+'Period Eight'!H35</f>
        <v>0</v>
      </c>
      <c r="S25" s="98">
        <f>'Period One'!N34+'Period Two'!K35+'Period Three'!K35+'Period Four'!K35+'Period Five'!K35+'Period Six'!K35+'Period Seven'!K35+'Period Eight'!K35</f>
        <v>0</v>
      </c>
      <c r="T25" s="98" t="str">
        <f>'Period One'!O34</f>
        <v>0</v>
      </c>
    </row>
    <row r="26" spans="1:20" x14ac:dyDescent="0.25">
      <c r="A26" s="88" t="str">
        <f>'Period One'!A35</f>
        <v>NAME</v>
      </c>
      <c r="B26" s="90">
        <f>'Period One'!K35</f>
        <v>0</v>
      </c>
      <c r="C26" s="93" t="str">
        <f>'Period One'!N35</f>
        <v>0</v>
      </c>
      <c r="D26" s="90">
        <f>'Period Two'!H36</f>
        <v>0</v>
      </c>
      <c r="E26" s="93" t="str">
        <f>'Period Two'!K36</f>
        <v>0</v>
      </c>
      <c r="F26" s="90">
        <f>'Period Three'!H36</f>
        <v>0</v>
      </c>
      <c r="G26" s="93" t="str">
        <f>'Period Three'!K36</f>
        <v>0</v>
      </c>
      <c r="H26" s="90">
        <f>'Period Four'!H36</f>
        <v>0</v>
      </c>
      <c r="I26" s="93" t="str">
        <f>'Period Four'!K36</f>
        <v>0</v>
      </c>
      <c r="J26" s="90">
        <f>'Period Five'!H36</f>
        <v>0</v>
      </c>
      <c r="K26" s="93" t="str">
        <f>'Period Five'!K36</f>
        <v>0</v>
      </c>
      <c r="L26" s="91">
        <f>'Period Six'!H36</f>
        <v>0</v>
      </c>
      <c r="M26" s="93" t="str">
        <f>'Period Six'!K36</f>
        <v>0</v>
      </c>
      <c r="N26" s="90">
        <f>'Period Seven'!H36</f>
        <v>0</v>
      </c>
      <c r="O26" s="93" t="str">
        <f>'Period Seven'!K36</f>
        <v>0</v>
      </c>
      <c r="P26" s="90">
        <f>'Period Eight'!H36</f>
        <v>0</v>
      </c>
      <c r="Q26" s="93" t="str">
        <f>'Period Eight'!K36</f>
        <v>0</v>
      </c>
      <c r="R26" s="90">
        <f>'Period One'!K35+'Period Two'!H36+'Period Three'!H36+'Period Four'!H36+'Period Five'!H36+'Period Six'!H36+'Period Seven'!H36+'Period Eight'!H36</f>
        <v>0</v>
      </c>
      <c r="S26" s="98">
        <f>'Period One'!N35+'Period Two'!K36+'Period Three'!K36+'Period Four'!K36+'Period Five'!K36+'Period Six'!K36+'Period Seven'!K36+'Period Eight'!K36</f>
        <v>0</v>
      </c>
      <c r="T26" s="98" t="str">
        <f>'Period One'!O35</f>
        <v>0</v>
      </c>
    </row>
    <row r="27" spans="1:20" x14ac:dyDescent="0.25">
      <c r="A27" s="88" t="str">
        <f>'Period One'!A36</f>
        <v>NAME</v>
      </c>
      <c r="B27" s="90">
        <f>'Period One'!K36</f>
        <v>0</v>
      </c>
      <c r="C27" s="93" t="str">
        <f>'Period One'!N36</f>
        <v>0</v>
      </c>
      <c r="D27" s="90">
        <f>'Period Two'!H37</f>
        <v>0</v>
      </c>
      <c r="E27" s="93" t="str">
        <f>'Period Two'!K37</f>
        <v>0</v>
      </c>
      <c r="F27" s="90">
        <f>'Period Three'!H37</f>
        <v>0</v>
      </c>
      <c r="G27" s="93" t="str">
        <f>'Period Three'!K37</f>
        <v>0</v>
      </c>
      <c r="H27" s="90">
        <f>'Period Four'!H37</f>
        <v>0</v>
      </c>
      <c r="I27" s="93" t="str">
        <f>'Period Four'!K37</f>
        <v>0</v>
      </c>
      <c r="J27" s="90">
        <f>'Period Five'!H37</f>
        <v>0</v>
      </c>
      <c r="K27" s="93" t="str">
        <f>'Period Five'!K37</f>
        <v>0</v>
      </c>
      <c r="L27" s="91">
        <f>'Period Six'!H37</f>
        <v>0</v>
      </c>
      <c r="M27" s="93" t="str">
        <f>'Period Six'!K37</f>
        <v>0</v>
      </c>
      <c r="N27" s="90">
        <f>'Period Seven'!H37</f>
        <v>0</v>
      </c>
      <c r="O27" s="93" t="str">
        <f>'Period Seven'!K37</f>
        <v>0</v>
      </c>
      <c r="P27" s="90">
        <f>'Period Eight'!H37</f>
        <v>0</v>
      </c>
      <c r="Q27" s="93" t="str">
        <f>'Period Eight'!K37</f>
        <v>0</v>
      </c>
      <c r="R27" s="90">
        <f>'Period One'!K36+'Period Two'!H37+'Period Three'!H37+'Period Four'!H37+'Period Five'!H37+'Period Six'!H37+'Period Seven'!H37+'Period Eight'!H37</f>
        <v>0</v>
      </c>
      <c r="S27" s="98">
        <f>'Period One'!N36+'Period Two'!K37+'Period Three'!K37+'Period Four'!K37+'Period Five'!K37+'Period Six'!K37+'Period Seven'!K37+'Period Eight'!K37</f>
        <v>0</v>
      </c>
      <c r="T27" s="98" t="str">
        <f>'Period One'!O36</f>
        <v>0</v>
      </c>
    </row>
    <row r="28" spans="1:20" x14ac:dyDescent="0.25">
      <c r="A28" s="88" t="str">
        <f>'Period One'!A37</f>
        <v>NAME</v>
      </c>
      <c r="B28" s="90">
        <f>'Period One'!K37</f>
        <v>0</v>
      </c>
      <c r="C28" s="93" t="str">
        <f>'Period One'!N37</f>
        <v>0</v>
      </c>
      <c r="D28" s="90">
        <f>'Period Two'!H38</f>
        <v>0</v>
      </c>
      <c r="E28" s="93" t="str">
        <f>'Period Two'!K38</f>
        <v>0</v>
      </c>
      <c r="F28" s="90">
        <f>'Period Three'!H38</f>
        <v>0</v>
      </c>
      <c r="G28" s="93" t="str">
        <f>'Period Three'!K38</f>
        <v>0</v>
      </c>
      <c r="H28" s="90">
        <f>'Period Four'!H38</f>
        <v>0</v>
      </c>
      <c r="I28" s="93" t="str">
        <f>'Period Four'!K38</f>
        <v>0</v>
      </c>
      <c r="J28" s="90">
        <f>'Period Five'!H38</f>
        <v>0</v>
      </c>
      <c r="K28" s="93" t="str">
        <f>'Period Five'!K38</f>
        <v>0</v>
      </c>
      <c r="L28" s="91">
        <f>'Period Six'!H38</f>
        <v>0</v>
      </c>
      <c r="M28" s="93" t="str">
        <f>'Period Six'!K38</f>
        <v>0</v>
      </c>
      <c r="N28" s="90">
        <f>'Period Seven'!H38</f>
        <v>0</v>
      </c>
      <c r="O28" s="93" t="str">
        <f>'Period Seven'!K38</f>
        <v>0</v>
      </c>
      <c r="P28" s="90">
        <f>'Period Eight'!H38</f>
        <v>0</v>
      </c>
      <c r="Q28" s="93" t="str">
        <f>'Period Eight'!K38</f>
        <v>0</v>
      </c>
      <c r="R28" s="90">
        <f>'Period One'!K37+'Period Two'!H38+'Period Three'!H38+'Period Four'!H38+'Period Five'!H38+'Period Six'!H38+'Period Seven'!H38+'Period Eight'!H38</f>
        <v>0</v>
      </c>
      <c r="S28" s="98">
        <f>'Period One'!N37+'Period Two'!K38+'Period Three'!K38+'Period Four'!K38+'Period Five'!K38+'Period Six'!K38+'Period Seven'!K38+'Period Eight'!K38</f>
        <v>0</v>
      </c>
      <c r="T28" s="98" t="str">
        <f>'Period One'!O37</f>
        <v>0</v>
      </c>
    </row>
    <row r="29" spans="1:20" x14ac:dyDescent="0.25">
      <c r="A29" s="88" t="str">
        <f>'Period One'!A38</f>
        <v>NAME</v>
      </c>
      <c r="B29" s="90">
        <f>'Period One'!K38</f>
        <v>0</v>
      </c>
      <c r="C29" s="93" t="str">
        <f>'Period One'!N38</f>
        <v>0</v>
      </c>
      <c r="D29" s="90">
        <f>'Period Two'!H39</f>
        <v>0</v>
      </c>
      <c r="E29" s="93" t="str">
        <f>'Period Two'!K39</f>
        <v>0</v>
      </c>
      <c r="F29" s="90">
        <f>'Period Three'!H39</f>
        <v>0</v>
      </c>
      <c r="G29" s="93" t="str">
        <f>'Period Three'!K39</f>
        <v>0</v>
      </c>
      <c r="H29" s="90">
        <f>'Period Four'!H39</f>
        <v>0</v>
      </c>
      <c r="I29" s="93" t="str">
        <f>'Period Four'!K39</f>
        <v>0</v>
      </c>
      <c r="J29" s="90">
        <f>'Period Five'!H39</f>
        <v>0</v>
      </c>
      <c r="K29" s="93" t="str">
        <f>'Period Five'!K39</f>
        <v>0</v>
      </c>
      <c r="L29" s="91">
        <f>'Period Six'!H39</f>
        <v>0</v>
      </c>
      <c r="M29" s="93" t="str">
        <f>'Period Six'!K39</f>
        <v>0</v>
      </c>
      <c r="N29" s="90">
        <f>'Period Seven'!H39</f>
        <v>0</v>
      </c>
      <c r="O29" s="93" t="str">
        <f>'Period Seven'!K39</f>
        <v>0</v>
      </c>
      <c r="P29" s="90">
        <f>'Period Eight'!H39</f>
        <v>0</v>
      </c>
      <c r="Q29" s="93" t="str">
        <f>'Period Eight'!K39</f>
        <v>0</v>
      </c>
      <c r="R29" s="90">
        <f>'Period One'!K38+'Period Two'!H39+'Period Three'!H39+'Period Four'!H39+'Period Five'!H39+'Period Six'!H39+'Period Seven'!H39+'Period Eight'!H39</f>
        <v>0</v>
      </c>
      <c r="S29" s="98">
        <f>'Period One'!N38+'Period Two'!K39+'Period Three'!K39+'Period Four'!K39+'Period Five'!K39+'Period Six'!K39+'Period Seven'!K39+'Period Eight'!K39</f>
        <v>0</v>
      </c>
      <c r="T29" s="98" t="str">
        <f>'Period One'!O38</f>
        <v>0</v>
      </c>
    </row>
    <row r="30" spans="1:20" x14ac:dyDescent="0.25">
      <c r="A30" s="88" t="str">
        <f>'Period One'!A39</f>
        <v>NAME</v>
      </c>
      <c r="B30" s="90">
        <f>'Period One'!K39</f>
        <v>0</v>
      </c>
      <c r="C30" s="93" t="str">
        <f>'Period One'!N39</f>
        <v>0</v>
      </c>
      <c r="D30" s="90">
        <f>'Period Two'!H40</f>
        <v>0</v>
      </c>
      <c r="E30" s="93" t="str">
        <f>'Period Two'!K40</f>
        <v>0</v>
      </c>
      <c r="F30" s="90">
        <f>'Period Three'!H40</f>
        <v>0</v>
      </c>
      <c r="G30" s="93" t="str">
        <f>'Period Three'!K40</f>
        <v>0</v>
      </c>
      <c r="H30" s="90">
        <f>'Period Four'!H40</f>
        <v>0</v>
      </c>
      <c r="I30" s="93" t="str">
        <f>'Period Four'!K40</f>
        <v>0</v>
      </c>
      <c r="J30" s="90">
        <f>'Period Five'!H40</f>
        <v>0</v>
      </c>
      <c r="K30" s="93" t="str">
        <f>'Period Five'!K40</f>
        <v>0</v>
      </c>
      <c r="L30" s="91">
        <f>'Period Six'!H40</f>
        <v>0</v>
      </c>
      <c r="M30" s="93" t="str">
        <f>'Period Six'!K40</f>
        <v>0</v>
      </c>
      <c r="N30" s="90">
        <f>'Period Seven'!H40</f>
        <v>0</v>
      </c>
      <c r="O30" s="93" t="str">
        <f>'Period Seven'!K40</f>
        <v>0</v>
      </c>
      <c r="P30" s="90">
        <f>'Period Eight'!H40</f>
        <v>0</v>
      </c>
      <c r="Q30" s="93" t="str">
        <f>'Period Eight'!K40</f>
        <v>0</v>
      </c>
      <c r="R30" s="90">
        <f>'Period One'!K39+'Period Two'!H40+'Period Three'!H40+'Period Four'!H40+'Period Five'!H40+'Period Six'!H40+'Period Seven'!H40+'Period Eight'!H40</f>
        <v>0</v>
      </c>
      <c r="S30" s="98">
        <f>'Period One'!N39+'Period Two'!K40+'Period Three'!K40+'Period Four'!K40+'Period Five'!K40+'Period Six'!K40+'Period Seven'!K40+'Period Eight'!K40</f>
        <v>0</v>
      </c>
      <c r="T30" s="98" t="str">
        <f>'Period One'!O39</f>
        <v>0</v>
      </c>
    </row>
    <row r="31" spans="1:20" x14ac:dyDescent="0.25">
      <c r="A31" s="88" t="str">
        <f>'Period One'!A40</f>
        <v>NAME</v>
      </c>
      <c r="B31" s="90">
        <f>'Period One'!K40</f>
        <v>0</v>
      </c>
      <c r="C31" s="93" t="str">
        <f>'Period One'!N40</f>
        <v>0</v>
      </c>
      <c r="D31" s="90">
        <f>'Period Two'!H41</f>
        <v>0</v>
      </c>
      <c r="E31" s="93" t="str">
        <f>'Period Two'!K41</f>
        <v>0</v>
      </c>
      <c r="F31" s="90">
        <f>'Period Three'!H41</f>
        <v>0</v>
      </c>
      <c r="G31" s="93" t="str">
        <f>'Period Three'!K41</f>
        <v>0</v>
      </c>
      <c r="H31" s="90">
        <f>'Period Four'!H41</f>
        <v>0</v>
      </c>
      <c r="I31" s="93" t="str">
        <f>'Period Four'!K41</f>
        <v>0</v>
      </c>
      <c r="J31" s="90">
        <f>'Period Five'!H41</f>
        <v>0</v>
      </c>
      <c r="K31" s="93" t="str">
        <f>'Period Five'!K41</f>
        <v>0</v>
      </c>
      <c r="L31" s="91">
        <f>'Period Six'!H41</f>
        <v>0</v>
      </c>
      <c r="M31" s="93" t="str">
        <f>'Period Six'!K41</f>
        <v>0</v>
      </c>
      <c r="N31" s="90">
        <f>'Period Seven'!H41</f>
        <v>0</v>
      </c>
      <c r="O31" s="93" t="str">
        <f>'Period Seven'!K41</f>
        <v>0</v>
      </c>
      <c r="P31" s="90">
        <f>'Period Eight'!H41</f>
        <v>0</v>
      </c>
      <c r="Q31" s="93" t="str">
        <f>'Period Eight'!K41</f>
        <v>0</v>
      </c>
      <c r="R31" s="90">
        <f>'Period One'!K40+'Period Two'!H41+'Period Three'!H41+'Period Four'!H41+'Period Five'!H41+'Period Six'!H41+'Period Seven'!H41+'Period Eight'!H41</f>
        <v>0</v>
      </c>
      <c r="S31" s="98">
        <f>'Period One'!N40+'Period Two'!K41+'Period Three'!K41+'Period Four'!K41+'Period Five'!K41+'Period Six'!K41+'Period Seven'!K41+'Period Eight'!K41</f>
        <v>0</v>
      </c>
      <c r="T31" s="98" t="str">
        <f>'Period One'!O40</f>
        <v>0</v>
      </c>
    </row>
    <row r="32" spans="1:20" x14ac:dyDescent="0.25">
      <c r="A32" s="88" t="str">
        <f>'Period One'!A41</f>
        <v>NAME</v>
      </c>
      <c r="B32" s="90">
        <f>'Period One'!K41</f>
        <v>0</v>
      </c>
      <c r="C32" s="93" t="str">
        <f>'Period One'!N41</f>
        <v>0</v>
      </c>
      <c r="D32" s="90">
        <f>'Period Two'!H42</f>
        <v>0</v>
      </c>
      <c r="E32" s="93" t="str">
        <f>'Period Two'!K42</f>
        <v>0</v>
      </c>
      <c r="F32" s="90">
        <f>'Period Three'!H42</f>
        <v>0</v>
      </c>
      <c r="G32" s="93" t="str">
        <f>'Period Three'!K42</f>
        <v>0</v>
      </c>
      <c r="H32" s="90">
        <f>'Period Four'!H42</f>
        <v>0</v>
      </c>
      <c r="I32" s="93" t="str">
        <f>'Period Four'!K42</f>
        <v>0</v>
      </c>
      <c r="J32" s="90">
        <f>'Period Five'!H42</f>
        <v>0</v>
      </c>
      <c r="K32" s="93" t="str">
        <f>'Period Five'!K42</f>
        <v>0</v>
      </c>
      <c r="L32" s="91">
        <f>'Period Six'!H42</f>
        <v>0</v>
      </c>
      <c r="M32" s="93" t="str">
        <f>'Period Six'!K42</f>
        <v>0</v>
      </c>
      <c r="N32" s="90">
        <f>'Period Seven'!H42</f>
        <v>0</v>
      </c>
      <c r="O32" s="93" t="str">
        <f>'Period Seven'!K42</f>
        <v>0</v>
      </c>
      <c r="P32" s="90">
        <f>'Period Eight'!H42</f>
        <v>0</v>
      </c>
      <c r="Q32" s="93" t="str">
        <f>'Period Eight'!K42</f>
        <v>0</v>
      </c>
      <c r="R32" s="90">
        <f>'Period One'!K41+'Period Two'!H42+'Period Three'!H42+'Period Four'!H42+'Period Five'!H42+'Period Six'!H42+'Period Seven'!H42+'Period Eight'!H42</f>
        <v>0</v>
      </c>
      <c r="S32" s="98">
        <f>'Period One'!N41+'Period Two'!K42+'Period Three'!K42+'Period Four'!K42+'Period Five'!K42+'Period Six'!K42+'Period Seven'!K42+'Period Eight'!K42</f>
        <v>0</v>
      </c>
      <c r="T32" s="98" t="str">
        <f>'Period One'!O41</f>
        <v>0</v>
      </c>
    </row>
    <row r="33" spans="1:20" x14ac:dyDescent="0.25">
      <c r="A33" s="88" t="str">
        <f>'Period One'!A42</f>
        <v>NAME</v>
      </c>
      <c r="B33" s="90">
        <f>'Period One'!K42</f>
        <v>0</v>
      </c>
      <c r="C33" s="93" t="str">
        <f>'Period One'!N42</f>
        <v>0</v>
      </c>
      <c r="D33" s="90">
        <f>'Period Two'!H43</f>
        <v>0</v>
      </c>
      <c r="E33" s="93" t="str">
        <f>'Period Two'!K43</f>
        <v>0</v>
      </c>
      <c r="F33" s="90">
        <f>'Period Three'!H43</f>
        <v>0</v>
      </c>
      <c r="G33" s="93" t="str">
        <f>'Period Three'!K43</f>
        <v>0</v>
      </c>
      <c r="H33" s="90">
        <f>'Period Four'!H43</f>
        <v>0</v>
      </c>
      <c r="I33" s="93" t="str">
        <f>'Period Four'!K43</f>
        <v>0</v>
      </c>
      <c r="J33" s="90">
        <f>'Period Five'!H43</f>
        <v>0</v>
      </c>
      <c r="K33" s="93" t="str">
        <f>'Period Five'!K43</f>
        <v>0</v>
      </c>
      <c r="L33" s="91">
        <f>'Period Six'!H43</f>
        <v>0</v>
      </c>
      <c r="M33" s="93" t="str">
        <f>'Period Six'!K43</f>
        <v>0</v>
      </c>
      <c r="N33" s="90">
        <f>'Period Seven'!H43</f>
        <v>0</v>
      </c>
      <c r="O33" s="93" t="str">
        <f>'Period Seven'!K43</f>
        <v>0</v>
      </c>
      <c r="P33" s="90">
        <f>'Period Eight'!H43</f>
        <v>0</v>
      </c>
      <c r="Q33" s="93" t="str">
        <f>'Period Eight'!K43</f>
        <v>0</v>
      </c>
      <c r="R33" s="90">
        <f>'Period One'!K42+'Period Two'!H43+'Period Three'!H43+'Period Four'!H43+'Period Five'!H43+'Period Six'!H43+'Period Seven'!H43+'Period Eight'!H43</f>
        <v>0</v>
      </c>
      <c r="S33" s="98">
        <f>'Period One'!N42+'Period Two'!K43+'Period Three'!K43+'Period Four'!K43+'Period Five'!K43+'Period Six'!K43+'Period Seven'!K43+'Period Eight'!K43</f>
        <v>0</v>
      </c>
      <c r="T33" s="98" t="str">
        <f>'Period One'!O42</f>
        <v>0</v>
      </c>
    </row>
    <row r="34" spans="1:20" x14ac:dyDescent="0.25">
      <c r="A34" s="88" t="str">
        <f>'Period One'!A43</f>
        <v>NAME</v>
      </c>
      <c r="B34" s="90">
        <f>'Period One'!K43</f>
        <v>0</v>
      </c>
      <c r="C34" s="93" t="str">
        <f>'Period One'!N43</f>
        <v>0</v>
      </c>
      <c r="D34" s="90">
        <f>'Period Two'!H44</f>
        <v>0</v>
      </c>
      <c r="E34" s="93" t="str">
        <f>'Period Two'!K44</f>
        <v>0</v>
      </c>
      <c r="F34" s="90">
        <f>'Period Three'!H44</f>
        <v>0</v>
      </c>
      <c r="G34" s="93" t="str">
        <f>'Period Three'!K44</f>
        <v>0</v>
      </c>
      <c r="H34" s="90">
        <f>'Period Four'!H44</f>
        <v>0</v>
      </c>
      <c r="I34" s="93" t="str">
        <f>'Period Four'!K44</f>
        <v>0</v>
      </c>
      <c r="J34" s="90">
        <f>'Period Five'!H44</f>
        <v>0</v>
      </c>
      <c r="K34" s="93" t="str">
        <f>'Period Five'!K44</f>
        <v>0</v>
      </c>
      <c r="L34" s="91">
        <f>'Period Six'!H44</f>
        <v>0</v>
      </c>
      <c r="M34" s="93" t="str">
        <f>'Period Six'!K44</f>
        <v>0</v>
      </c>
      <c r="N34" s="90">
        <f>'Period Seven'!H44</f>
        <v>0</v>
      </c>
      <c r="O34" s="93" t="str">
        <f>'Period Seven'!K44</f>
        <v>0</v>
      </c>
      <c r="P34" s="90">
        <f>'Period Eight'!H44</f>
        <v>0</v>
      </c>
      <c r="Q34" s="93" t="str">
        <f>'Period Eight'!K44</f>
        <v>0</v>
      </c>
      <c r="R34" s="90">
        <f>'Period One'!K43+'Period Two'!H44+'Period Three'!H44+'Period Four'!H44+'Period Five'!H44+'Period Six'!H44+'Period Seven'!H44+'Period Eight'!H44</f>
        <v>0</v>
      </c>
      <c r="S34" s="98">
        <f>'Period One'!N43+'Period Two'!K44+'Period Three'!K44+'Period Four'!K44+'Period Five'!K44+'Period Six'!K44+'Period Seven'!K44+'Period Eight'!K44</f>
        <v>0</v>
      </c>
      <c r="T34" s="98" t="str">
        <f>'Period One'!O43</f>
        <v>0</v>
      </c>
    </row>
    <row r="35" spans="1:20" x14ac:dyDescent="0.25">
      <c r="A35" s="88" t="str">
        <f>'Period One'!A44</f>
        <v>NAME</v>
      </c>
      <c r="B35" s="90">
        <f>'Period One'!K44</f>
        <v>0</v>
      </c>
      <c r="C35" s="93" t="str">
        <f>'Period One'!N44</f>
        <v>0</v>
      </c>
      <c r="D35" s="90">
        <f>'Period Two'!H45</f>
        <v>0</v>
      </c>
      <c r="E35" s="93" t="str">
        <f>'Period Two'!K45</f>
        <v>0</v>
      </c>
      <c r="F35" s="90">
        <f>'Period Three'!H45</f>
        <v>0</v>
      </c>
      <c r="G35" s="93" t="str">
        <f>'Period Three'!K45</f>
        <v>0</v>
      </c>
      <c r="H35" s="90">
        <f>'Period Four'!H45</f>
        <v>0</v>
      </c>
      <c r="I35" s="93" t="str">
        <f>'Period Four'!K45</f>
        <v>0</v>
      </c>
      <c r="J35" s="90">
        <f>'Period Five'!H45</f>
        <v>0</v>
      </c>
      <c r="K35" s="93" t="str">
        <f>'Period Five'!K45</f>
        <v>0</v>
      </c>
      <c r="L35" s="91">
        <f>'Period Six'!H45</f>
        <v>0</v>
      </c>
      <c r="M35" s="93" t="str">
        <f>'Period Six'!K45</f>
        <v>0</v>
      </c>
      <c r="N35" s="90">
        <f>'Period Seven'!H45</f>
        <v>0</v>
      </c>
      <c r="O35" s="93" t="str">
        <f>'Period Seven'!K45</f>
        <v>0</v>
      </c>
      <c r="P35" s="90">
        <f>'Period Eight'!H45</f>
        <v>0</v>
      </c>
      <c r="Q35" s="93" t="str">
        <f>'Period Eight'!K45</f>
        <v>0</v>
      </c>
      <c r="R35" s="90">
        <f>'Period One'!K44+'Period Two'!H45+'Period Three'!H45+'Period Four'!H45+'Period Five'!H45+'Period Six'!H45+'Period Seven'!H45+'Period Eight'!H45</f>
        <v>0</v>
      </c>
      <c r="S35" s="98">
        <f>'Period One'!N44+'Period Two'!K45+'Period Three'!K45+'Period Four'!K45+'Period Five'!K45+'Period Six'!K45+'Period Seven'!K45+'Period Eight'!K45</f>
        <v>0</v>
      </c>
      <c r="T35" s="98" t="str">
        <f>'Period One'!O44</f>
        <v>0</v>
      </c>
    </row>
    <row r="36" spans="1:20" x14ac:dyDescent="0.25">
      <c r="A36" s="88" t="str">
        <f>'Period One'!A45</f>
        <v>NAME</v>
      </c>
      <c r="B36" s="90">
        <f>'Period One'!K45</f>
        <v>0</v>
      </c>
      <c r="C36" s="93" t="str">
        <f>'Period One'!N45</f>
        <v>0</v>
      </c>
      <c r="D36" s="90">
        <f>'Period Two'!H46</f>
        <v>0</v>
      </c>
      <c r="E36" s="93" t="str">
        <f>'Period Two'!K46</f>
        <v>0</v>
      </c>
      <c r="F36" s="90">
        <f>'Period Three'!H46</f>
        <v>0</v>
      </c>
      <c r="G36" s="93" t="str">
        <f>'Period Three'!K46</f>
        <v>0</v>
      </c>
      <c r="H36" s="90">
        <f>'Period Four'!H46</f>
        <v>0</v>
      </c>
      <c r="I36" s="93" t="str">
        <f>'Period Four'!K46</f>
        <v>0</v>
      </c>
      <c r="J36" s="90">
        <f>'Period Five'!H46</f>
        <v>0</v>
      </c>
      <c r="K36" s="93" t="str">
        <f>'Period Five'!K46</f>
        <v>0</v>
      </c>
      <c r="L36" s="91">
        <f>'Period Six'!H46</f>
        <v>0</v>
      </c>
      <c r="M36" s="93" t="str">
        <f>'Period Six'!K46</f>
        <v>0</v>
      </c>
      <c r="N36" s="90">
        <f>'Period Seven'!H46</f>
        <v>0</v>
      </c>
      <c r="O36" s="93" t="str">
        <f>'Period Seven'!K46</f>
        <v>0</v>
      </c>
      <c r="P36" s="90">
        <f>'Period Eight'!H46</f>
        <v>0</v>
      </c>
      <c r="Q36" s="93" t="str">
        <f>'Period Eight'!K46</f>
        <v>0</v>
      </c>
      <c r="R36" s="90">
        <f>'Period One'!K45+'Period Two'!H46+'Period Three'!H46+'Period Four'!H46+'Period Five'!H46+'Period Six'!H46+'Period Seven'!H46+'Period Eight'!H46</f>
        <v>0</v>
      </c>
      <c r="S36" s="98">
        <f>'Period One'!N45+'Period Two'!K46+'Period Three'!K46+'Period Four'!K46+'Period Five'!K46+'Period Six'!K46+'Period Seven'!K46+'Period Eight'!K46</f>
        <v>0</v>
      </c>
      <c r="T36" s="98" t="str">
        <f>'Period One'!O45</f>
        <v>0</v>
      </c>
    </row>
    <row r="37" spans="1:20" x14ac:dyDescent="0.25">
      <c r="A37" s="88" t="str">
        <f>'Period One'!A46</f>
        <v>NAME</v>
      </c>
      <c r="B37" s="90">
        <f>'Period One'!K46</f>
        <v>0</v>
      </c>
      <c r="C37" s="93" t="str">
        <f>'Period One'!N46</f>
        <v>0</v>
      </c>
      <c r="D37" s="90">
        <f>'Period Two'!H47</f>
        <v>0</v>
      </c>
      <c r="E37" s="93" t="str">
        <f>'Period Two'!K47</f>
        <v>0</v>
      </c>
      <c r="F37" s="90">
        <f>'Period Three'!H47</f>
        <v>0</v>
      </c>
      <c r="G37" s="93" t="str">
        <f>'Period Three'!K47</f>
        <v>0</v>
      </c>
      <c r="H37" s="90">
        <f>'Period Four'!H47</f>
        <v>0</v>
      </c>
      <c r="I37" s="93" t="str">
        <f>'Period Four'!K47</f>
        <v>0</v>
      </c>
      <c r="J37" s="90">
        <f>'Period Five'!H47</f>
        <v>0</v>
      </c>
      <c r="K37" s="93" t="str">
        <f>'Period Five'!K47</f>
        <v>0</v>
      </c>
      <c r="L37" s="91">
        <f>'Period Six'!H47</f>
        <v>0</v>
      </c>
      <c r="M37" s="93" t="str">
        <f>'Period Six'!K47</f>
        <v>0</v>
      </c>
      <c r="N37" s="90">
        <f>'Period Seven'!H47</f>
        <v>0</v>
      </c>
      <c r="O37" s="93" t="str">
        <f>'Period Seven'!K47</f>
        <v>0</v>
      </c>
      <c r="P37" s="90">
        <f>'Period Eight'!H47</f>
        <v>0</v>
      </c>
      <c r="Q37" s="93" t="str">
        <f>'Period Eight'!K47</f>
        <v>0</v>
      </c>
      <c r="R37" s="90">
        <f>'Period One'!K46+'Period Two'!H47+'Period Three'!H47+'Period Four'!H47+'Period Five'!H47+'Period Six'!H47+'Period Seven'!H47+'Period Eight'!H47</f>
        <v>0</v>
      </c>
      <c r="S37" s="98">
        <f>'Period One'!N46+'Period Two'!K47+'Period Three'!K47+'Period Four'!K47+'Period Five'!K47+'Period Six'!K47+'Period Seven'!K47+'Period Eight'!K47</f>
        <v>0</v>
      </c>
      <c r="T37" s="98" t="str">
        <f>'Period One'!O46</f>
        <v>0</v>
      </c>
    </row>
    <row r="38" spans="1:20" x14ac:dyDescent="0.25">
      <c r="A38" s="88" t="str">
        <f>'Period One'!A47</f>
        <v>NAME</v>
      </c>
      <c r="B38" s="90">
        <f>'Period One'!K47</f>
        <v>0</v>
      </c>
      <c r="C38" s="93" t="str">
        <f>'Period One'!N47</f>
        <v>0</v>
      </c>
      <c r="D38" s="90">
        <f>'Period Two'!H48</f>
        <v>0</v>
      </c>
      <c r="E38" s="93" t="str">
        <f>'Period Two'!K48</f>
        <v>0</v>
      </c>
      <c r="F38" s="90">
        <f>'Period Three'!H48</f>
        <v>0</v>
      </c>
      <c r="G38" s="93" t="str">
        <f>'Period Three'!K48</f>
        <v>0</v>
      </c>
      <c r="H38" s="90">
        <f>'Period Four'!H48</f>
        <v>0</v>
      </c>
      <c r="I38" s="93" t="str">
        <f>'Period Four'!K48</f>
        <v>0</v>
      </c>
      <c r="J38" s="90">
        <f>'Period Five'!H48</f>
        <v>0</v>
      </c>
      <c r="K38" s="93" t="str">
        <f>'Period Five'!K48</f>
        <v>0</v>
      </c>
      <c r="L38" s="91">
        <f>'Period Six'!H48</f>
        <v>0</v>
      </c>
      <c r="M38" s="93" t="str">
        <f>'Period Six'!K48</f>
        <v>0</v>
      </c>
      <c r="N38" s="90">
        <f>'Period Seven'!H48</f>
        <v>0</v>
      </c>
      <c r="O38" s="93" t="str">
        <f>'Period Seven'!K48</f>
        <v>0</v>
      </c>
      <c r="P38" s="90">
        <f>'Period Eight'!H48</f>
        <v>0</v>
      </c>
      <c r="Q38" s="93" t="str">
        <f>'Period Eight'!K48</f>
        <v>0</v>
      </c>
      <c r="R38" s="90">
        <f>'Period One'!K47+'Period Two'!H48+'Period Three'!H48+'Period Four'!H48+'Period Five'!H48+'Period Six'!H48+'Period Seven'!H48+'Period Eight'!H48</f>
        <v>0</v>
      </c>
      <c r="S38" s="98">
        <f>'Period One'!N47+'Period Two'!K48+'Period Three'!K48+'Period Four'!K48+'Period Five'!K48+'Period Six'!K48+'Period Seven'!K48+'Period Eight'!K48</f>
        <v>0</v>
      </c>
      <c r="T38" s="98" t="str">
        <f>'Period One'!O47</f>
        <v>0</v>
      </c>
    </row>
    <row r="39" spans="1:20" x14ac:dyDescent="0.25">
      <c r="A39" s="88" t="str">
        <f>'Period One'!A48</f>
        <v>NAME</v>
      </c>
      <c r="B39" s="90">
        <f>'Period One'!K48</f>
        <v>0</v>
      </c>
      <c r="C39" s="93" t="str">
        <f>'Period One'!N48</f>
        <v>0</v>
      </c>
      <c r="D39" s="90">
        <f>'Period Two'!H49</f>
        <v>0</v>
      </c>
      <c r="E39" s="93" t="str">
        <f>'Period Two'!K49</f>
        <v>0</v>
      </c>
      <c r="F39" s="90">
        <f>'Period Three'!H49</f>
        <v>0</v>
      </c>
      <c r="G39" s="93" t="str">
        <f>'Period Three'!K49</f>
        <v>0</v>
      </c>
      <c r="H39" s="90">
        <f>'Period Four'!H49</f>
        <v>0</v>
      </c>
      <c r="I39" s="93" t="str">
        <f>'Period Four'!K49</f>
        <v>0</v>
      </c>
      <c r="J39" s="90">
        <f>'Period Five'!H49</f>
        <v>0</v>
      </c>
      <c r="K39" s="93" t="str">
        <f>'Period Five'!K49</f>
        <v>0</v>
      </c>
      <c r="L39" s="91">
        <f>'Period Six'!H49</f>
        <v>0</v>
      </c>
      <c r="M39" s="93" t="str">
        <f>'Period Six'!K49</f>
        <v>0</v>
      </c>
      <c r="N39" s="90">
        <f>'Period Seven'!H49</f>
        <v>0</v>
      </c>
      <c r="O39" s="93" t="str">
        <f>'Period Seven'!K49</f>
        <v>0</v>
      </c>
      <c r="P39" s="90">
        <f>'Period Eight'!H49</f>
        <v>0</v>
      </c>
      <c r="Q39" s="93" t="str">
        <f>'Period Eight'!K49</f>
        <v>0</v>
      </c>
      <c r="R39" s="90">
        <f>'Period One'!K48+'Period Two'!H49+'Period Three'!H49+'Period Four'!H49+'Period Five'!H49+'Period Six'!H49+'Period Seven'!H49+'Period Eight'!H49</f>
        <v>0</v>
      </c>
      <c r="S39" s="98">
        <f>'Period One'!N48+'Period Two'!K49+'Period Three'!K49+'Period Four'!K49+'Period Five'!K49+'Period Six'!K49+'Period Seven'!K49+'Period Eight'!K49</f>
        <v>0</v>
      </c>
      <c r="T39" s="98" t="str">
        <f>'Period One'!O48</f>
        <v>0</v>
      </c>
    </row>
    <row r="40" spans="1:20" x14ac:dyDescent="0.25">
      <c r="A40" s="88">
        <f>'Period One'!A49</f>
        <v>0</v>
      </c>
      <c r="B40" s="90">
        <f>'Period One'!K49</f>
        <v>0</v>
      </c>
      <c r="C40" s="93" t="str">
        <f>'Period One'!N49</f>
        <v>0</v>
      </c>
      <c r="D40" s="90">
        <f>'Period Two'!H50</f>
        <v>0</v>
      </c>
      <c r="E40" s="93" t="str">
        <f>'Period Two'!K50</f>
        <v>0</v>
      </c>
      <c r="F40" s="90">
        <f>'Period Three'!H50</f>
        <v>0</v>
      </c>
      <c r="G40" s="93" t="str">
        <f>'Period Three'!K50</f>
        <v>0</v>
      </c>
      <c r="H40" s="90">
        <f>'Period Four'!H50</f>
        <v>0</v>
      </c>
      <c r="I40" s="93" t="str">
        <f>'Period Four'!K50</f>
        <v>0</v>
      </c>
      <c r="J40" s="90">
        <f>'Period Five'!H50</f>
        <v>0</v>
      </c>
      <c r="K40" s="93" t="str">
        <f>'Period Five'!K50</f>
        <v>0</v>
      </c>
      <c r="L40" s="91">
        <f>'Period Six'!H50</f>
        <v>0</v>
      </c>
      <c r="M40" s="93" t="str">
        <f>'Period Six'!K50</f>
        <v>0</v>
      </c>
      <c r="N40" s="90">
        <f>'Period Seven'!H50</f>
        <v>0</v>
      </c>
      <c r="O40" s="93" t="str">
        <f>'Period Seven'!K50</f>
        <v>0</v>
      </c>
      <c r="P40" s="90">
        <f>'Period Eight'!H50</f>
        <v>0</v>
      </c>
      <c r="Q40" s="93" t="str">
        <f>'Period Eight'!K50</f>
        <v>0</v>
      </c>
      <c r="R40" s="90">
        <f>'Period One'!K49+'Period Two'!H50+'Period Three'!H50+'Period Four'!H50+'Period Five'!H50+'Period Six'!H50+'Period Seven'!H50+'Period Eight'!H50</f>
        <v>0</v>
      </c>
      <c r="S40" s="98">
        <f>'Period One'!N49+'Period Two'!K50+'Period Three'!K50+'Period Four'!K50+'Period Five'!K50+'Period Six'!K50+'Period Seven'!K50+'Period Eight'!K50</f>
        <v>0</v>
      </c>
      <c r="T40" s="98" t="str">
        <f>'Period One'!O49</f>
        <v>0</v>
      </c>
    </row>
    <row r="41" spans="1:20" x14ac:dyDescent="0.25">
      <c r="A41" s="88">
        <f>'Period One'!A50</f>
        <v>0</v>
      </c>
      <c r="B41" s="90">
        <f>'Period One'!K50</f>
        <v>0</v>
      </c>
      <c r="C41" s="93" t="str">
        <f>'Period One'!N50</f>
        <v>0</v>
      </c>
      <c r="D41" s="90">
        <f>'Period Two'!H51</f>
        <v>0</v>
      </c>
      <c r="E41" s="93" t="str">
        <f>'Period Two'!K51</f>
        <v>0</v>
      </c>
      <c r="F41" s="90">
        <f>'Period Three'!H51</f>
        <v>0</v>
      </c>
      <c r="G41" s="93" t="str">
        <f>'Period Three'!K51</f>
        <v>0</v>
      </c>
      <c r="H41" s="90">
        <f>'Period Four'!H51</f>
        <v>0</v>
      </c>
      <c r="I41" s="93" t="str">
        <f>'Period Four'!K51</f>
        <v>0</v>
      </c>
      <c r="J41" s="90">
        <f>'Period Five'!H51</f>
        <v>0</v>
      </c>
      <c r="K41" s="93" t="str">
        <f>'Period Five'!K51</f>
        <v>0</v>
      </c>
      <c r="L41" s="91">
        <f>'Period Six'!H51</f>
        <v>0</v>
      </c>
      <c r="M41" s="93" t="str">
        <f>'Period Six'!K51</f>
        <v>0</v>
      </c>
      <c r="N41" s="90">
        <f>'Period Seven'!H51</f>
        <v>0</v>
      </c>
      <c r="O41" s="93" t="str">
        <f>'Period Seven'!K51</f>
        <v>0</v>
      </c>
      <c r="P41" s="90">
        <f>'Period Eight'!H51</f>
        <v>0</v>
      </c>
      <c r="Q41" s="93" t="str">
        <f>'Period Eight'!K51</f>
        <v>0</v>
      </c>
      <c r="R41" s="90">
        <f>'Period One'!K50+'Period Two'!H51+'Period Three'!H51+'Period Four'!H51+'Period Five'!H51+'Period Six'!H51+'Period Seven'!H51+'Period Eight'!H51</f>
        <v>0</v>
      </c>
      <c r="S41" s="98">
        <f>'Period One'!N50+'Period Two'!K51+'Period Three'!K51+'Period Four'!K51+'Period Five'!K51+'Period Six'!K51+'Period Seven'!K51+'Period Eight'!K51</f>
        <v>0</v>
      </c>
      <c r="T41" s="98" t="str">
        <f>'Period One'!O50</f>
        <v>0</v>
      </c>
    </row>
    <row r="42" spans="1:20" x14ac:dyDescent="0.25">
      <c r="A42" s="88">
        <f>'Period One'!A51</f>
        <v>0</v>
      </c>
      <c r="B42" s="90">
        <f>'Period One'!K51</f>
        <v>0</v>
      </c>
      <c r="C42" s="93" t="str">
        <f>'Period One'!N51</f>
        <v>0</v>
      </c>
      <c r="D42" s="90">
        <f>'Period Two'!H52</f>
        <v>0</v>
      </c>
      <c r="E42" s="93" t="str">
        <f>'Period Two'!K52</f>
        <v>0</v>
      </c>
      <c r="F42" s="90">
        <f>'Period Three'!H52</f>
        <v>0</v>
      </c>
      <c r="G42" s="93" t="str">
        <f>'Period Three'!K52</f>
        <v>0</v>
      </c>
      <c r="H42" s="90">
        <f>'Period Four'!H52</f>
        <v>0</v>
      </c>
      <c r="I42" s="93" t="str">
        <f>'Period Four'!K52</f>
        <v>0</v>
      </c>
      <c r="J42" s="90">
        <f>'Period Five'!H52</f>
        <v>0</v>
      </c>
      <c r="K42" s="93" t="str">
        <f>'Period Five'!K52</f>
        <v>0</v>
      </c>
      <c r="L42" s="91">
        <f>'Period Six'!H52</f>
        <v>0</v>
      </c>
      <c r="M42" s="93" t="str">
        <f>'Period Six'!K52</f>
        <v>0</v>
      </c>
      <c r="N42" s="90">
        <f>'Period Seven'!H52</f>
        <v>0</v>
      </c>
      <c r="O42" s="93" t="str">
        <f>'Period Seven'!K52</f>
        <v>0</v>
      </c>
      <c r="P42" s="90">
        <f>'Period Eight'!H52</f>
        <v>0</v>
      </c>
      <c r="Q42" s="93" t="str">
        <f>'Period Eight'!K52</f>
        <v>0</v>
      </c>
      <c r="R42" s="90">
        <f>'Period One'!K51+'Period Two'!H52+'Period Three'!H52+'Period Four'!H52+'Period Five'!H52+'Period Six'!H52+'Period Seven'!H52+'Period Eight'!H52</f>
        <v>0</v>
      </c>
      <c r="S42" s="98">
        <f>'Period One'!N51+'Period Two'!K52+'Period Three'!K52+'Period Four'!K52+'Period Five'!K52+'Period Six'!K52+'Period Seven'!K52+'Period Eight'!K52</f>
        <v>0</v>
      </c>
      <c r="T42" s="98" t="str">
        <f>'Period One'!O51</f>
        <v>0</v>
      </c>
    </row>
    <row r="43" spans="1:20" x14ac:dyDescent="0.25">
      <c r="A43" s="88">
        <f>'Period One'!A52</f>
        <v>0</v>
      </c>
      <c r="B43" s="90">
        <f>'Period One'!K52</f>
        <v>0</v>
      </c>
      <c r="C43" s="93" t="str">
        <f>'Period One'!N52</f>
        <v>0</v>
      </c>
      <c r="D43" s="90">
        <f>'Period Two'!H53</f>
        <v>0</v>
      </c>
      <c r="E43" s="93" t="str">
        <f>'Period Two'!K53</f>
        <v>0</v>
      </c>
      <c r="F43" s="90">
        <f>'Period Three'!H53</f>
        <v>0</v>
      </c>
      <c r="G43" s="93" t="str">
        <f>'Period Three'!K53</f>
        <v>0</v>
      </c>
      <c r="H43" s="90">
        <f>'Period Four'!H53</f>
        <v>0</v>
      </c>
      <c r="I43" s="93" t="str">
        <f>'Period Four'!K53</f>
        <v>0</v>
      </c>
      <c r="J43" s="90">
        <f>'Period Five'!H53</f>
        <v>0</v>
      </c>
      <c r="K43" s="93" t="str">
        <f>'Period Five'!K53</f>
        <v>0</v>
      </c>
      <c r="L43" s="91">
        <f>'Period Six'!H53</f>
        <v>0</v>
      </c>
      <c r="M43" s="93" t="str">
        <f>'Period Six'!K53</f>
        <v>0</v>
      </c>
      <c r="N43" s="90">
        <f>'Period Seven'!H53</f>
        <v>0</v>
      </c>
      <c r="O43" s="93" t="str">
        <f>'Period Seven'!K53</f>
        <v>0</v>
      </c>
      <c r="P43" s="90">
        <f>'Period Eight'!H53</f>
        <v>0</v>
      </c>
      <c r="Q43" s="93" t="str">
        <f>'Period Eight'!K53</f>
        <v>0</v>
      </c>
      <c r="R43" s="90">
        <f>'Period One'!K52+'Period Two'!H53+'Period Three'!H53+'Period Four'!H53+'Period Five'!H53+'Period Six'!H53+'Period Seven'!H53+'Period Eight'!H53</f>
        <v>0</v>
      </c>
      <c r="S43" s="98">
        <f>'Period One'!N52+'Period Two'!K53+'Period Three'!K53+'Period Four'!K53+'Period Five'!K53+'Period Six'!K53+'Period Seven'!K53+'Period Eight'!K53</f>
        <v>0</v>
      </c>
      <c r="T43" s="98" t="str">
        <f>'Period One'!O52</f>
        <v>0</v>
      </c>
    </row>
    <row r="44" spans="1:20" x14ac:dyDescent="0.25">
      <c r="A44" s="88">
        <f>'Period One'!A53</f>
        <v>0</v>
      </c>
      <c r="B44" s="90">
        <f>'Period One'!K53</f>
        <v>0</v>
      </c>
      <c r="C44" s="93" t="str">
        <f>'Period One'!N53</f>
        <v>0</v>
      </c>
      <c r="D44" s="90">
        <f>'Period Two'!H54</f>
        <v>0</v>
      </c>
      <c r="E44" s="93" t="str">
        <f>'Period Two'!K54</f>
        <v>0</v>
      </c>
      <c r="F44" s="90">
        <f>'Period Three'!H54</f>
        <v>0</v>
      </c>
      <c r="G44" s="93" t="str">
        <f>'Period Three'!K54</f>
        <v>0</v>
      </c>
      <c r="H44" s="90">
        <f>'Period Four'!H54</f>
        <v>0</v>
      </c>
      <c r="I44" s="93" t="str">
        <f>'Period Four'!K54</f>
        <v>0</v>
      </c>
      <c r="J44" s="90">
        <f>'Period Five'!H54</f>
        <v>0</v>
      </c>
      <c r="K44" s="93" t="str">
        <f>'Period Five'!K54</f>
        <v>0</v>
      </c>
      <c r="L44" s="91">
        <f>'Period Six'!H54</f>
        <v>0</v>
      </c>
      <c r="M44" s="93" t="str">
        <f>'Period Six'!K54</f>
        <v>0</v>
      </c>
      <c r="N44" s="90">
        <f>'Period Seven'!H54</f>
        <v>0</v>
      </c>
      <c r="O44" s="93" t="str">
        <f>'Period Seven'!K54</f>
        <v>0</v>
      </c>
      <c r="P44" s="90">
        <f>'Period Eight'!H54</f>
        <v>0</v>
      </c>
      <c r="Q44" s="93" t="str">
        <f>'Period Eight'!K54</f>
        <v>0</v>
      </c>
      <c r="R44" s="90">
        <f>'Period One'!K53+'Period Two'!H54+'Period Three'!H54+'Period Four'!H54+'Period Five'!H54+'Period Six'!H54+'Period Seven'!H54+'Period Eight'!H54</f>
        <v>0</v>
      </c>
      <c r="S44" s="98">
        <f>'Period One'!N53+'Period Two'!K54+'Period Three'!K54+'Period Four'!K54+'Period Five'!K54+'Period Six'!K54+'Period Seven'!K54+'Period Eight'!K54</f>
        <v>0</v>
      </c>
      <c r="T44" s="98" t="str">
        <f>'Period One'!O53</f>
        <v>0</v>
      </c>
    </row>
    <row r="45" spans="1:20" x14ac:dyDescent="0.25">
      <c r="A45" s="88">
        <f>'Period One'!A54</f>
        <v>0</v>
      </c>
      <c r="B45" s="90">
        <f>'Period One'!K54</f>
        <v>0</v>
      </c>
      <c r="C45" s="93" t="str">
        <f>'Period One'!N54</f>
        <v>0</v>
      </c>
      <c r="D45" s="90">
        <f>'Period Two'!H55</f>
        <v>0</v>
      </c>
      <c r="E45" s="93" t="str">
        <f>'Period Two'!K55</f>
        <v>0</v>
      </c>
      <c r="F45" s="90">
        <f>'Period Three'!H55</f>
        <v>0</v>
      </c>
      <c r="G45" s="93" t="str">
        <f>'Period Three'!K55</f>
        <v>0</v>
      </c>
      <c r="H45" s="90">
        <f>'Period Four'!H55</f>
        <v>0</v>
      </c>
      <c r="I45" s="93" t="str">
        <f>'Period Four'!K55</f>
        <v>0</v>
      </c>
      <c r="J45" s="90">
        <f>'Period Five'!H55</f>
        <v>0</v>
      </c>
      <c r="K45" s="93" t="str">
        <f>'Period Five'!K55</f>
        <v>0</v>
      </c>
      <c r="L45" s="91">
        <f>'Period Six'!H55</f>
        <v>0</v>
      </c>
      <c r="M45" s="93" t="str">
        <f>'Period Six'!K55</f>
        <v>0</v>
      </c>
      <c r="N45" s="90">
        <f>'Period Seven'!H55</f>
        <v>0</v>
      </c>
      <c r="O45" s="93" t="str">
        <f>'Period Seven'!K55</f>
        <v>0</v>
      </c>
      <c r="P45" s="90">
        <f>'Period Eight'!H55</f>
        <v>0</v>
      </c>
      <c r="Q45" s="93" t="str">
        <f>'Period Eight'!K55</f>
        <v>0</v>
      </c>
      <c r="R45" s="90">
        <f>'Period One'!K54+'Period Two'!H55+'Period Three'!H55+'Period Four'!H55+'Period Five'!H55+'Period Six'!H55+'Period Seven'!H55+'Period Eight'!H55</f>
        <v>0</v>
      </c>
      <c r="S45" s="98">
        <f>'Period One'!N54+'Period Two'!K55+'Period Three'!K55+'Period Four'!K55+'Period Five'!K55+'Period Six'!K55+'Period Seven'!K55+'Period Eight'!K55</f>
        <v>0</v>
      </c>
      <c r="T45" s="98" t="str">
        <f>'Period One'!O54</f>
        <v>0</v>
      </c>
    </row>
    <row r="46" spans="1:20" x14ac:dyDescent="0.25">
      <c r="A46" s="88">
        <f>'Period One'!A55</f>
        <v>0</v>
      </c>
      <c r="B46" s="90">
        <f>'Period One'!K55</f>
        <v>0</v>
      </c>
      <c r="C46" s="93" t="str">
        <f>'Period One'!N55</f>
        <v>0</v>
      </c>
      <c r="D46" s="90">
        <f>'Period Two'!H56</f>
        <v>0</v>
      </c>
      <c r="E46" s="93" t="str">
        <f>'Period Two'!K56</f>
        <v>0</v>
      </c>
      <c r="F46" s="90">
        <f>'Period Three'!H56</f>
        <v>0</v>
      </c>
      <c r="G46" s="93" t="str">
        <f>'Period Three'!K56</f>
        <v>0</v>
      </c>
      <c r="H46" s="90">
        <f>'Period Four'!H56</f>
        <v>0</v>
      </c>
      <c r="I46" s="93" t="str">
        <f>'Period Four'!K56</f>
        <v>0</v>
      </c>
      <c r="J46" s="90">
        <f>'Period Five'!H56</f>
        <v>0</v>
      </c>
      <c r="K46" s="93" t="str">
        <f>'Period Five'!K56</f>
        <v>0</v>
      </c>
      <c r="L46" s="91">
        <f>'Period Six'!H56</f>
        <v>0</v>
      </c>
      <c r="M46" s="93" t="str">
        <f>'Period Six'!K56</f>
        <v>0</v>
      </c>
      <c r="N46" s="90">
        <f>'Period Seven'!H56</f>
        <v>0</v>
      </c>
      <c r="O46" s="93" t="str">
        <f>'Period Seven'!K56</f>
        <v>0</v>
      </c>
      <c r="P46" s="90">
        <f>'Period Eight'!H56</f>
        <v>0</v>
      </c>
      <c r="Q46" s="93" t="str">
        <f>'Period Eight'!K56</f>
        <v>0</v>
      </c>
      <c r="R46" s="90">
        <f>'Period One'!K55+'Period Two'!H56+'Period Three'!H56+'Period Four'!H56+'Period Five'!H56+'Period Six'!H56+'Period Seven'!H56+'Period Eight'!H56</f>
        <v>0</v>
      </c>
      <c r="S46" s="98">
        <f>'Period One'!N55+'Period Two'!K56+'Period Three'!K56+'Period Four'!K56+'Period Five'!K56+'Period Six'!K56+'Period Seven'!K56+'Period Eight'!K56</f>
        <v>0</v>
      </c>
      <c r="T46" s="98" t="str">
        <f>'Period One'!O55</f>
        <v>0</v>
      </c>
    </row>
    <row r="47" spans="1:20" x14ac:dyDescent="0.25">
      <c r="A47" s="88">
        <f>'Period One'!A56</f>
        <v>0</v>
      </c>
      <c r="B47" s="90">
        <f>'Period One'!K56</f>
        <v>0</v>
      </c>
      <c r="C47" s="93" t="str">
        <f>'Period One'!N56</f>
        <v>0</v>
      </c>
      <c r="D47" s="90">
        <f>'Period Two'!H57</f>
        <v>0</v>
      </c>
      <c r="E47" s="93" t="str">
        <f>'Period Two'!K57</f>
        <v>0</v>
      </c>
      <c r="F47" s="90">
        <f>'Period Three'!H57</f>
        <v>0</v>
      </c>
      <c r="G47" s="93" t="str">
        <f>'Period Three'!K57</f>
        <v>0</v>
      </c>
      <c r="H47" s="90">
        <f>'Period Four'!H57</f>
        <v>0</v>
      </c>
      <c r="I47" s="93" t="str">
        <f>'Period Four'!K57</f>
        <v>0</v>
      </c>
      <c r="J47" s="90">
        <f>'Period Five'!H57</f>
        <v>0</v>
      </c>
      <c r="K47" s="93" t="str">
        <f>'Period Five'!K57</f>
        <v>0</v>
      </c>
      <c r="L47" s="91">
        <f>'Period Six'!H57</f>
        <v>0</v>
      </c>
      <c r="M47" s="93" t="str">
        <f>'Period Six'!K57</f>
        <v>0</v>
      </c>
      <c r="N47" s="90">
        <f>'Period Seven'!H57</f>
        <v>0</v>
      </c>
      <c r="O47" s="93" t="str">
        <f>'Period Seven'!K57</f>
        <v>0</v>
      </c>
      <c r="P47" s="90">
        <f>'Period Eight'!H57</f>
        <v>0</v>
      </c>
      <c r="Q47" s="93" t="str">
        <f>'Period Eight'!K57</f>
        <v>0</v>
      </c>
      <c r="R47" s="90">
        <f>'Period One'!K56+'Period Two'!H57+'Period Three'!H57+'Period Four'!H57+'Period Five'!H57+'Period Six'!H57+'Period Seven'!H57+'Period Eight'!H57</f>
        <v>0</v>
      </c>
      <c r="S47" s="98">
        <f>'Period One'!N56+'Period Two'!K57+'Period Three'!K57+'Period Four'!K57+'Period Five'!K57+'Period Six'!K57+'Period Seven'!K57+'Period Eight'!K57</f>
        <v>0</v>
      </c>
      <c r="T47" s="98" t="str">
        <f>'Period One'!O56</f>
        <v>0</v>
      </c>
    </row>
    <row r="48" spans="1:20" x14ac:dyDescent="0.25">
      <c r="A48" s="88">
        <f>'Period One'!A57</f>
        <v>0</v>
      </c>
      <c r="B48" s="90">
        <f>'Period One'!K57</f>
        <v>0</v>
      </c>
      <c r="C48" s="93" t="str">
        <f>'Period One'!N57</f>
        <v>0</v>
      </c>
      <c r="D48" s="90">
        <f>'Period Two'!H58</f>
        <v>0</v>
      </c>
      <c r="E48" s="93" t="str">
        <f>'Period Two'!K58</f>
        <v>0</v>
      </c>
      <c r="F48" s="90">
        <f>'Period Three'!H58</f>
        <v>0</v>
      </c>
      <c r="G48" s="93" t="str">
        <f>'Period Three'!K58</f>
        <v>0</v>
      </c>
      <c r="H48" s="90">
        <f>'Period Four'!H58</f>
        <v>0</v>
      </c>
      <c r="I48" s="93" t="str">
        <f>'Period Four'!K58</f>
        <v>0</v>
      </c>
      <c r="J48" s="90">
        <f>'Period Five'!H58</f>
        <v>0</v>
      </c>
      <c r="K48" s="93" t="str">
        <f>'Period Five'!K58</f>
        <v>0</v>
      </c>
      <c r="L48" s="91">
        <f>'Period Six'!H58</f>
        <v>0</v>
      </c>
      <c r="M48" s="93" t="str">
        <f>'Period Six'!K58</f>
        <v>0</v>
      </c>
      <c r="N48" s="90">
        <f>'Period Seven'!H58</f>
        <v>0</v>
      </c>
      <c r="O48" s="93" t="str">
        <f>'Period Seven'!K58</f>
        <v>0</v>
      </c>
      <c r="P48" s="90">
        <f>'Period Eight'!H58</f>
        <v>0</v>
      </c>
      <c r="Q48" s="93" t="str">
        <f>'Period Eight'!K58</f>
        <v>0</v>
      </c>
      <c r="R48" s="90">
        <f>'Period One'!K57+'Period Two'!H58+'Period Three'!H58+'Period Four'!H58+'Period Five'!H58+'Period Six'!H58+'Period Seven'!H58+'Period Eight'!H58</f>
        <v>0</v>
      </c>
      <c r="S48" s="98">
        <f>'Period One'!N57+'Period Two'!K58+'Period Three'!K58+'Period Four'!K58+'Period Five'!K58+'Period Six'!K58+'Period Seven'!K58+'Period Eight'!K58</f>
        <v>0</v>
      </c>
      <c r="T48" s="98" t="str">
        <f>'Period One'!O57</f>
        <v>0</v>
      </c>
    </row>
    <row r="49" spans="1:20" x14ac:dyDescent="0.25">
      <c r="A49" s="88">
        <f>'Period One'!A58</f>
        <v>0</v>
      </c>
      <c r="B49" s="90">
        <f>'Period One'!K58</f>
        <v>0</v>
      </c>
      <c r="C49" s="93" t="str">
        <f>'Period One'!N58</f>
        <v>0</v>
      </c>
      <c r="D49" s="90">
        <f>'Period Two'!H59</f>
        <v>0</v>
      </c>
      <c r="E49" s="93" t="str">
        <f>'Period Two'!K59</f>
        <v>0</v>
      </c>
      <c r="F49" s="90">
        <f>'Period Three'!H59</f>
        <v>0</v>
      </c>
      <c r="G49" s="93" t="str">
        <f>'Period Three'!K59</f>
        <v>0</v>
      </c>
      <c r="H49" s="90">
        <f>'Period Four'!H59</f>
        <v>0</v>
      </c>
      <c r="I49" s="93" t="str">
        <f>'Period Four'!K59</f>
        <v>0</v>
      </c>
      <c r="J49" s="90">
        <f>'Period Five'!H59</f>
        <v>0</v>
      </c>
      <c r="K49" s="93" t="str">
        <f>'Period Five'!K59</f>
        <v>0</v>
      </c>
      <c r="L49" s="91">
        <f>'Period Six'!H59</f>
        <v>0</v>
      </c>
      <c r="M49" s="93" t="str">
        <f>'Period Six'!K59</f>
        <v>0</v>
      </c>
      <c r="N49" s="90">
        <f>'Period Seven'!H59</f>
        <v>0</v>
      </c>
      <c r="O49" s="93" t="str">
        <f>'Period Seven'!K59</f>
        <v>0</v>
      </c>
      <c r="P49" s="90">
        <f>'Period Eight'!H59</f>
        <v>0</v>
      </c>
      <c r="Q49" s="93" t="str">
        <f>'Period Eight'!K59</f>
        <v>0</v>
      </c>
      <c r="R49" s="90">
        <f>'Period One'!K58+'Period Two'!H59+'Period Three'!H59+'Period Four'!H59+'Period Five'!H59+'Period Six'!H59+'Period Seven'!H59+'Period Eight'!H59</f>
        <v>0</v>
      </c>
      <c r="S49" s="98">
        <f>'Period One'!N58+'Period Two'!K59+'Period Three'!K59+'Period Four'!K59+'Period Five'!K59+'Period Six'!K59+'Period Seven'!K59+'Period Eight'!K59</f>
        <v>0</v>
      </c>
      <c r="T49" s="98" t="str">
        <f>'Period One'!O58</f>
        <v>0</v>
      </c>
    </row>
    <row r="50" spans="1:20" x14ac:dyDescent="0.25">
      <c r="A50" s="88">
        <f>'Period One'!A59</f>
        <v>0</v>
      </c>
      <c r="B50" s="90">
        <f>'Period One'!K59</f>
        <v>0</v>
      </c>
      <c r="C50" s="93" t="str">
        <f>'Period One'!N59</f>
        <v>0</v>
      </c>
      <c r="D50" s="90">
        <f>'Period Two'!H60</f>
        <v>0</v>
      </c>
      <c r="E50" s="93" t="str">
        <f>'Period Two'!K60</f>
        <v>0</v>
      </c>
      <c r="F50" s="90">
        <f>'Period Three'!H60</f>
        <v>0</v>
      </c>
      <c r="G50" s="93" t="str">
        <f>'Period Three'!K60</f>
        <v>0</v>
      </c>
      <c r="H50" s="90">
        <f>'Period Four'!H60</f>
        <v>0</v>
      </c>
      <c r="I50" s="93" t="str">
        <f>'Period Four'!K60</f>
        <v>0</v>
      </c>
      <c r="J50" s="90">
        <f>'Period Five'!H60</f>
        <v>0</v>
      </c>
      <c r="K50" s="93" t="str">
        <f>'Period Five'!K60</f>
        <v>0</v>
      </c>
      <c r="L50" s="91">
        <f>'Period Six'!H60</f>
        <v>0</v>
      </c>
      <c r="M50" s="93" t="str">
        <f>'Period Six'!K60</f>
        <v>0</v>
      </c>
      <c r="N50" s="90">
        <f>'Period Seven'!H60</f>
        <v>0</v>
      </c>
      <c r="O50" s="93" t="str">
        <f>'Period Seven'!K60</f>
        <v>0</v>
      </c>
      <c r="P50" s="90">
        <f>'Period Eight'!H60</f>
        <v>0</v>
      </c>
      <c r="Q50" s="93" t="str">
        <f>'Period Eight'!K60</f>
        <v>0</v>
      </c>
      <c r="R50" s="90">
        <f>'Period One'!K59+'Period Two'!H60+'Period Three'!H60+'Period Four'!H60+'Period Five'!H60+'Period Six'!H60+'Period Seven'!H60+'Period Eight'!H60</f>
        <v>0</v>
      </c>
      <c r="S50" s="98">
        <f>'Period One'!N59+'Period Two'!K60+'Period Three'!K60+'Period Four'!K60+'Period Five'!K60+'Period Six'!K60+'Period Seven'!K60+'Period Eight'!K60</f>
        <v>0</v>
      </c>
      <c r="T50" s="98" t="str">
        <f>'Period One'!O59</f>
        <v>0</v>
      </c>
    </row>
    <row r="51" spans="1:20" x14ac:dyDescent="0.25">
      <c r="A51" s="88">
        <f>'Period One'!A60</f>
        <v>0</v>
      </c>
      <c r="B51" s="90">
        <f>'Period One'!K60</f>
        <v>0</v>
      </c>
      <c r="C51" s="93" t="str">
        <f>'Period One'!N60</f>
        <v>0</v>
      </c>
      <c r="D51" s="90">
        <f>'Period Two'!H61</f>
        <v>0</v>
      </c>
      <c r="E51" s="93" t="str">
        <f>'Period Two'!K61</f>
        <v>0</v>
      </c>
      <c r="F51" s="90">
        <f>'Period Three'!H61</f>
        <v>0</v>
      </c>
      <c r="G51" s="93" t="str">
        <f>'Period Three'!K61</f>
        <v>0</v>
      </c>
      <c r="H51" s="90">
        <f>'Period Four'!H61</f>
        <v>0</v>
      </c>
      <c r="I51" s="93" t="str">
        <f>'Period Four'!K61</f>
        <v>0</v>
      </c>
      <c r="J51" s="90">
        <f>'Period Five'!H61</f>
        <v>0</v>
      </c>
      <c r="K51" s="93" t="str">
        <f>'Period Five'!K61</f>
        <v>0</v>
      </c>
      <c r="L51" s="91">
        <f>'Period Six'!H61</f>
        <v>0</v>
      </c>
      <c r="M51" s="93" t="str">
        <f>'Period Six'!K61</f>
        <v>0</v>
      </c>
      <c r="N51" s="90">
        <f>'Period Seven'!H61</f>
        <v>0</v>
      </c>
      <c r="O51" s="93" t="str">
        <f>'Period Seven'!K61</f>
        <v>0</v>
      </c>
      <c r="P51" s="90">
        <f>'Period Eight'!H61</f>
        <v>0</v>
      </c>
      <c r="Q51" s="93" t="str">
        <f>'Period Eight'!K61</f>
        <v>0</v>
      </c>
      <c r="R51" s="90">
        <f>'Period One'!K60+'Period Two'!H61+'Period Three'!H61+'Period Four'!H61+'Period Five'!H61+'Period Six'!H61+'Period Seven'!H61+'Period Eight'!H61</f>
        <v>0</v>
      </c>
      <c r="S51" s="98">
        <f>'Period One'!N60+'Period Two'!K61+'Period Three'!K61+'Period Four'!K61+'Period Five'!K61+'Period Six'!K61+'Period Seven'!K61+'Period Eight'!K61</f>
        <v>0</v>
      </c>
      <c r="T51" s="98" t="str">
        <f>'Period One'!O60</f>
        <v>0</v>
      </c>
    </row>
    <row r="52" spans="1:20" x14ac:dyDescent="0.25">
      <c r="A52" s="88">
        <f>'Period One'!A61</f>
        <v>0</v>
      </c>
      <c r="B52" s="90">
        <f>'Period One'!K61</f>
        <v>0</v>
      </c>
      <c r="C52" s="93" t="str">
        <f>'Period One'!N61</f>
        <v>0</v>
      </c>
      <c r="D52" s="90">
        <f>'Period Two'!H62</f>
        <v>0</v>
      </c>
      <c r="E52" s="93" t="str">
        <f>'Period Two'!K62</f>
        <v>0</v>
      </c>
      <c r="F52" s="90">
        <f>'Period Three'!H62</f>
        <v>0</v>
      </c>
      <c r="G52" s="93" t="str">
        <f>'Period Three'!K62</f>
        <v>0</v>
      </c>
      <c r="H52" s="90">
        <f>'Period Four'!H62</f>
        <v>0</v>
      </c>
      <c r="I52" s="93" t="str">
        <f>'Period Four'!K62</f>
        <v>0</v>
      </c>
      <c r="J52" s="90">
        <f>'Period Five'!H62</f>
        <v>0</v>
      </c>
      <c r="K52" s="93" t="str">
        <f>'Period Five'!K62</f>
        <v>0</v>
      </c>
      <c r="L52" s="91">
        <f>'Period Six'!H62</f>
        <v>0</v>
      </c>
      <c r="M52" s="93" t="str">
        <f>'Period Six'!K62</f>
        <v>0</v>
      </c>
      <c r="N52" s="90">
        <f>'Period Seven'!H62</f>
        <v>0</v>
      </c>
      <c r="O52" s="93" t="str">
        <f>'Period Seven'!K62</f>
        <v>0</v>
      </c>
      <c r="P52" s="90">
        <f>'Period Eight'!H62</f>
        <v>0</v>
      </c>
      <c r="Q52" s="93" t="str">
        <f>'Period Eight'!K62</f>
        <v>0</v>
      </c>
      <c r="R52" s="90">
        <f>'Period One'!K61+'Period Two'!H62+'Period Three'!H62+'Period Four'!H62+'Period Five'!H62+'Period Six'!H62+'Period Seven'!H62+'Period Eight'!H62</f>
        <v>0</v>
      </c>
      <c r="S52" s="98">
        <f>'Period One'!N61+'Period Two'!K62+'Period Three'!K62+'Period Four'!K62+'Period Five'!K62+'Period Six'!K62+'Period Seven'!K62+'Period Eight'!K62</f>
        <v>0</v>
      </c>
      <c r="T52" s="98" t="str">
        <f>'Period One'!O61</f>
        <v>0</v>
      </c>
    </row>
    <row r="53" spans="1:20" x14ac:dyDescent="0.25">
      <c r="A53" s="88">
        <f>'Period One'!A62</f>
        <v>0</v>
      </c>
      <c r="B53" s="90">
        <f>'Period One'!K62</f>
        <v>0</v>
      </c>
      <c r="C53" s="93" t="str">
        <f>'Period One'!N62</f>
        <v>0</v>
      </c>
      <c r="D53" s="90">
        <f>'Period Two'!H63</f>
        <v>0</v>
      </c>
      <c r="E53" s="93" t="str">
        <f>'Period Two'!K63</f>
        <v>0</v>
      </c>
      <c r="F53" s="90">
        <f>'Period Three'!H63</f>
        <v>0</v>
      </c>
      <c r="G53" s="93" t="str">
        <f>'Period Three'!K63</f>
        <v>0</v>
      </c>
      <c r="H53" s="90">
        <f>'Period Four'!H63</f>
        <v>0</v>
      </c>
      <c r="I53" s="93" t="str">
        <f>'Period Four'!K63</f>
        <v>0</v>
      </c>
      <c r="J53" s="90">
        <f>'Period Five'!H63</f>
        <v>0</v>
      </c>
      <c r="K53" s="93" t="str">
        <f>'Period Five'!K63</f>
        <v>0</v>
      </c>
      <c r="L53" s="91">
        <f>'Period Six'!H63</f>
        <v>0</v>
      </c>
      <c r="M53" s="93" t="str">
        <f>'Period Six'!K63</f>
        <v>0</v>
      </c>
      <c r="N53" s="90">
        <f>'Period Seven'!H63</f>
        <v>0</v>
      </c>
      <c r="O53" s="93" t="str">
        <f>'Period Seven'!K63</f>
        <v>0</v>
      </c>
      <c r="P53" s="90">
        <f>'Period Eight'!H63</f>
        <v>0</v>
      </c>
      <c r="Q53" s="93" t="str">
        <f>'Period Eight'!K63</f>
        <v>0</v>
      </c>
      <c r="R53" s="90">
        <f>'Period One'!K62+'Period Two'!H63+'Period Three'!H63+'Period Four'!H63+'Period Five'!H63+'Period Six'!H63+'Period Seven'!H63+'Period Eight'!H63</f>
        <v>0</v>
      </c>
      <c r="S53" s="98">
        <f>'Period One'!N62+'Period Two'!K63+'Period Three'!K63+'Period Four'!K63+'Period Five'!K63+'Period Six'!K63+'Period Seven'!K63+'Period Eight'!K63</f>
        <v>0</v>
      </c>
      <c r="T53" s="98" t="str">
        <f>'Period One'!O62</f>
        <v>0</v>
      </c>
    </row>
    <row r="54" spans="1:20" x14ac:dyDescent="0.25">
      <c r="A54" s="88">
        <f>'Period One'!A63</f>
        <v>0</v>
      </c>
      <c r="B54" s="90">
        <f>'Period One'!K63</f>
        <v>0</v>
      </c>
      <c r="C54" s="93" t="str">
        <f>'Period One'!N63</f>
        <v>0</v>
      </c>
      <c r="D54" s="90">
        <f>'Period Two'!H64</f>
        <v>0</v>
      </c>
      <c r="E54" s="93" t="str">
        <f>'Period Two'!K64</f>
        <v>0</v>
      </c>
      <c r="F54" s="90">
        <f>'Period Three'!H64</f>
        <v>0</v>
      </c>
      <c r="G54" s="93" t="str">
        <f>'Period Three'!K64</f>
        <v>0</v>
      </c>
      <c r="H54" s="90">
        <f>'Period Four'!H64</f>
        <v>0</v>
      </c>
      <c r="I54" s="93" t="str">
        <f>'Period Four'!K64</f>
        <v>0</v>
      </c>
      <c r="J54" s="90">
        <f>'Period Five'!H64</f>
        <v>0</v>
      </c>
      <c r="K54" s="93" t="str">
        <f>'Period Five'!K64</f>
        <v>0</v>
      </c>
      <c r="L54" s="91">
        <f>'Period Six'!H64</f>
        <v>0</v>
      </c>
      <c r="M54" s="93" t="str">
        <f>'Period Six'!K64</f>
        <v>0</v>
      </c>
      <c r="N54" s="90">
        <f>'Period Seven'!H64</f>
        <v>0</v>
      </c>
      <c r="O54" s="93" t="str">
        <f>'Period Seven'!K64</f>
        <v>0</v>
      </c>
      <c r="P54" s="90">
        <f>'Period Eight'!H64</f>
        <v>0</v>
      </c>
      <c r="Q54" s="93" t="str">
        <f>'Period Eight'!K64</f>
        <v>0</v>
      </c>
      <c r="R54" s="90">
        <f>'Period One'!K63+'Period Two'!H64+'Period Three'!H64+'Period Four'!H64+'Period Five'!H64+'Period Six'!H64+'Period Seven'!H64+'Period Eight'!H64</f>
        <v>0</v>
      </c>
      <c r="S54" s="98">
        <f>'Period One'!N63+'Period Two'!K64+'Period Three'!K64+'Period Four'!K64+'Period Five'!K64+'Period Six'!K64+'Period Seven'!K64+'Period Eight'!K64</f>
        <v>0</v>
      </c>
      <c r="T54" s="98" t="str">
        <f>'Period One'!O63</f>
        <v>0</v>
      </c>
    </row>
    <row r="55" spans="1:20" x14ac:dyDescent="0.25">
      <c r="A55" s="88">
        <f>'Period One'!A64</f>
        <v>0</v>
      </c>
      <c r="B55" s="90">
        <f>'Period One'!K64</f>
        <v>0</v>
      </c>
      <c r="C55" s="93" t="str">
        <f>'Period One'!N64</f>
        <v>0</v>
      </c>
      <c r="D55" s="90">
        <f>'Period Two'!H65</f>
        <v>0</v>
      </c>
      <c r="E55" s="93" t="str">
        <f>'Period Two'!K65</f>
        <v>0</v>
      </c>
      <c r="F55" s="90">
        <f>'Period Three'!H65</f>
        <v>0</v>
      </c>
      <c r="G55" s="93" t="str">
        <f>'Period Three'!K65</f>
        <v>0</v>
      </c>
      <c r="H55" s="90">
        <f>'Period Four'!H65</f>
        <v>0</v>
      </c>
      <c r="I55" s="93" t="str">
        <f>'Period Four'!K65</f>
        <v>0</v>
      </c>
      <c r="J55" s="90">
        <f>'Period Five'!H65</f>
        <v>0</v>
      </c>
      <c r="K55" s="93" t="str">
        <f>'Period Five'!K65</f>
        <v>0</v>
      </c>
      <c r="L55" s="91">
        <f>'Period Six'!H65</f>
        <v>0</v>
      </c>
      <c r="M55" s="93" t="str">
        <f>'Period Six'!K65</f>
        <v>0</v>
      </c>
      <c r="N55" s="90">
        <f>'Period Seven'!H65</f>
        <v>0</v>
      </c>
      <c r="O55" s="93" t="str">
        <f>'Period Seven'!K65</f>
        <v>0</v>
      </c>
      <c r="P55" s="90">
        <f>'Period Eight'!H65</f>
        <v>0</v>
      </c>
      <c r="Q55" s="93" t="str">
        <f>'Period Eight'!K65</f>
        <v>0</v>
      </c>
      <c r="R55" s="90">
        <f>'Period One'!K64+'Period Two'!H65+'Period Three'!H65+'Period Four'!H65+'Period Five'!H65+'Period Six'!H65+'Period Seven'!H65+'Period Eight'!H65</f>
        <v>0</v>
      </c>
      <c r="S55" s="98">
        <f>'Period One'!N64+'Period Two'!K65+'Period Three'!K65+'Period Four'!K65+'Period Five'!K65+'Period Six'!K65+'Period Seven'!K65+'Period Eight'!K65</f>
        <v>0</v>
      </c>
      <c r="T55" s="98" t="str">
        <f>'Period One'!O64</f>
        <v>0</v>
      </c>
    </row>
    <row r="56" spans="1:20" x14ac:dyDescent="0.25">
      <c r="A56" s="88">
        <f>'Period One'!A65</f>
        <v>0</v>
      </c>
      <c r="B56" s="90">
        <f>'Period One'!K65</f>
        <v>0</v>
      </c>
      <c r="C56" s="93" t="str">
        <f>'Period One'!N65</f>
        <v>0</v>
      </c>
      <c r="D56" s="90">
        <f>'Period Two'!H66</f>
        <v>0</v>
      </c>
      <c r="E56" s="93" t="str">
        <f>'Period Two'!K66</f>
        <v>0</v>
      </c>
      <c r="F56" s="90">
        <f>'Period Three'!H66</f>
        <v>0</v>
      </c>
      <c r="G56" s="93" t="str">
        <f>'Period Three'!K66</f>
        <v>0</v>
      </c>
      <c r="H56" s="90">
        <f>'Period Four'!H66</f>
        <v>0</v>
      </c>
      <c r="I56" s="93" t="str">
        <f>'Period Four'!K66</f>
        <v>0</v>
      </c>
      <c r="J56" s="90">
        <f>'Period Five'!H66</f>
        <v>0</v>
      </c>
      <c r="K56" s="93" t="str">
        <f>'Period Five'!K66</f>
        <v>0</v>
      </c>
      <c r="L56" s="91">
        <f>'Period Six'!H66</f>
        <v>0</v>
      </c>
      <c r="M56" s="93" t="str">
        <f>'Period Six'!K66</f>
        <v>0</v>
      </c>
      <c r="N56" s="90">
        <f>'Period Seven'!H66</f>
        <v>0</v>
      </c>
      <c r="O56" s="93" t="str">
        <f>'Period Seven'!K66</f>
        <v>0</v>
      </c>
      <c r="P56" s="90">
        <f>'Period Eight'!H66</f>
        <v>0</v>
      </c>
      <c r="Q56" s="93" t="str">
        <f>'Period Eight'!K66</f>
        <v>0</v>
      </c>
      <c r="R56" s="90">
        <f>'Period One'!K65+'Period Two'!H66+'Period Three'!H66+'Period Four'!H66+'Period Five'!H66+'Period Six'!H66+'Period Seven'!H66+'Period Eight'!H66</f>
        <v>0</v>
      </c>
      <c r="S56" s="98">
        <f>'Period One'!N65+'Period Two'!K66+'Period Three'!K66+'Period Four'!K66+'Period Five'!K66+'Period Six'!K66+'Period Seven'!K66+'Period Eight'!K66</f>
        <v>0</v>
      </c>
      <c r="T56" s="98" t="str">
        <f>'Period One'!O65</f>
        <v>0</v>
      </c>
    </row>
    <row r="57" spans="1:20" x14ac:dyDescent="0.25">
      <c r="A57" s="88">
        <f>'Period One'!A66</f>
        <v>0</v>
      </c>
      <c r="B57" s="90">
        <f>'Period One'!K66</f>
        <v>0</v>
      </c>
      <c r="C57" s="93" t="str">
        <f>'Period One'!N66</f>
        <v>0</v>
      </c>
      <c r="D57" s="90">
        <f>'Period Two'!H67</f>
        <v>0</v>
      </c>
      <c r="E57" s="93" t="str">
        <f>'Period Two'!K67</f>
        <v>0</v>
      </c>
      <c r="F57" s="90">
        <f>'Period Three'!H67</f>
        <v>0</v>
      </c>
      <c r="G57" s="93" t="str">
        <f>'Period Three'!K67</f>
        <v>0</v>
      </c>
      <c r="H57" s="90">
        <f>'Period Four'!H67</f>
        <v>0</v>
      </c>
      <c r="I57" s="93" t="str">
        <f>'Period Four'!K67</f>
        <v>0</v>
      </c>
      <c r="J57" s="90">
        <f>'Period Five'!H67</f>
        <v>0</v>
      </c>
      <c r="K57" s="93" t="str">
        <f>'Period Five'!K67</f>
        <v>0</v>
      </c>
      <c r="L57" s="91">
        <f>'Period Six'!H67</f>
        <v>0</v>
      </c>
      <c r="M57" s="93" t="str">
        <f>'Period Six'!K67</f>
        <v>0</v>
      </c>
      <c r="N57" s="90">
        <f>'Period Seven'!H67</f>
        <v>0</v>
      </c>
      <c r="O57" s="93" t="str">
        <f>'Period Seven'!K67</f>
        <v>0</v>
      </c>
      <c r="P57" s="90">
        <f>'Period Eight'!H67</f>
        <v>0</v>
      </c>
      <c r="Q57" s="93" t="str">
        <f>'Period Eight'!K67</f>
        <v>0</v>
      </c>
      <c r="R57" s="90">
        <f>'Period One'!K66+'Period Two'!H67+'Period Three'!H67+'Period Four'!H67+'Period Five'!H67+'Period Six'!H67+'Period Seven'!H67+'Period Eight'!H67</f>
        <v>0</v>
      </c>
      <c r="S57" s="98">
        <f>'Period One'!N66+'Period Two'!K67+'Period Three'!K67+'Period Four'!K67+'Period Five'!K67+'Period Six'!K67+'Period Seven'!K67+'Period Eight'!K67</f>
        <v>0</v>
      </c>
      <c r="T57" s="98" t="str">
        <f>'Period One'!O66</f>
        <v>0</v>
      </c>
    </row>
    <row r="58" spans="1:20" x14ac:dyDescent="0.25">
      <c r="A58" s="88">
        <f>'Period One'!A67</f>
        <v>0</v>
      </c>
      <c r="B58" s="90">
        <f>'Period One'!K67</f>
        <v>0</v>
      </c>
      <c r="C58" s="93" t="str">
        <f>'Period One'!N67</f>
        <v>0</v>
      </c>
      <c r="D58" s="90">
        <f>'Period Two'!H68</f>
        <v>0</v>
      </c>
      <c r="E58" s="93" t="str">
        <f>'Period Two'!K68</f>
        <v>0</v>
      </c>
      <c r="F58" s="90">
        <f>'Period Three'!H68</f>
        <v>0</v>
      </c>
      <c r="G58" s="93" t="str">
        <f>'Period Three'!K68</f>
        <v>0</v>
      </c>
      <c r="H58" s="90">
        <f>'Period Four'!H68</f>
        <v>0</v>
      </c>
      <c r="I58" s="93" t="str">
        <f>'Period Four'!K68</f>
        <v>0</v>
      </c>
      <c r="J58" s="90">
        <f>'Period Five'!H68</f>
        <v>0</v>
      </c>
      <c r="K58" s="93" t="str">
        <f>'Period Five'!K68</f>
        <v>0</v>
      </c>
      <c r="L58" s="91">
        <f>'Period Six'!H68</f>
        <v>0</v>
      </c>
      <c r="M58" s="93" t="str">
        <f>'Period Six'!K68</f>
        <v>0</v>
      </c>
      <c r="N58" s="90">
        <f>'Period Seven'!H68</f>
        <v>0</v>
      </c>
      <c r="O58" s="93" t="str">
        <f>'Period Seven'!K68</f>
        <v>0</v>
      </c>
      <c r="P58" s="90">
        <f>'Period Eight'!H68</f>
        <v>0</v>
      </c>
      <c r="Q58" s="93" t="str">
        <f>'Period Eight'!K68</f>
        <v>0</v>
      </c>
      <c r="R58" s="90">
        <f>'Period One'!K67+'Period Two'!H68+'Period Three'!H68+'Period Four'!H68+'Period Five'!H68+'Period Six'!H68+'Period Seven'!H68+'Period Eight'!H68</f>
        <v>0</v>
      </c>
      <c r="S58" s="98">
        <f>'Period One'!N67+'Period Two'!K68+'Period Three'!K68+'Period Four'!K68+'Period Five'!K68+'Period Six'!K68+'Period Seven'!K68+'Period Eight'!K68</f>
        <v>0</v>
      </c>
      <c r="T58" s="98" t="str">
        <f>'Period One'!O67</f>
        <v>0</v>
      </c>
    </row>
    <row r="59" spans="1:20" x14ac:dyDescent="0.25">
      <c r="A59" s="88">
        <f>'Period One'!A68</f>
        <v>0</v>
      </c>
      <c r="B59" s="90">
        <f>'Period One'!K68</f>
        <v>0</v>
      </c>
      <c r="C59" s="93" t="str">
        <f>'Period One'!N68</f>
        <v>0</v>
      </c>
      <c r="D59" s="90">
        <f>'Period Two'!H69</f>
        <v>0</v>
      </c>
      <c r="E59" s="93" t="str">
        <f>'Period Two'!K69</f>
        <v>0</v>
      </c>
      <c r="F59" s="90">
        <f>'Period Three'!H69</f>
        <v>0</v>
      </c>
      <c r="G59" s="93" t="str">
        <f>'Period Three'!K69</f>
        <v>0</v>
      </c>
      <c r="H59" s="90">
        <f>'Period Four'!H69</f>
        <v>0</v>
      </c>
      <c r="I59" s="93" t="str">
        <f>'Period Four'!K69</f>
        <v>0</v>
      </c>
      <c r="J59" s="90">
        <f>'Period Five'!H69</f>
        <v>0</v>
      </c>
      <c r="K59" s="93" t="str">
        <f>'Period Five'!K69</f>
        <v>0</v>
      </c>
      <c r="L59" s="91">
        <f>'Period Six'!H69</f>
        <v>0</v>
      </c>
      <c r="M59" s="93" t="str">
        <f>'Period Six'!K69</f>
        <v>0</v>
      </c>
      <c r="N59" s="90">
        <f>'Period Seven'!H69</f>
        <v>0</v>
      </c>
      <c r="O59" s="93" t="str">
        <f>'Period Seven'!K69</f>
        <v>0</v>
      </c>
      <c r="P59" s="90">
        <f>'Period Eight'!H69</f>
        <v>0</v>
      </c>
      <c r="Q59" s="93" t="str">
        <f>'Period Eight'!K69</f>
        <v>0</v>
      </c>
      <c r="R59" s="90">
        <f>'Period One'!K68+'Period Two'!H69+'Period Three'!H69+'Period Four'!H69+'Period Five'!H69+'Period Six'!H69+'Period Seven'!H69+'Period Eight'!H69</f>
        <v>0</v>
      </c>
      <c r="S59" s="98">
        <f>'Period One'!N68+'Period Two'!K69+'Period Three'!K69+'Period Four'!K69+'Period Five'!K69+'Period Six'!K69+'Period Seven'!K69+'Period Eight'!K69</f>
        <v>0</v>
      </c>
      <c r="T59" s="98" t="str">
        <f>'Period One'!O68</f>
        <v>0</v>
      </c>
    </row>
    <row r="60" spans="1:20" x14ac:dyDescent="0.25">
      <c r="A60" s="88">
        <f>'Period One'!A69</f>
        <v>0</v>
      </c>
      <c r="B60" s="90">
        <f>'Period One'!K69</f>
        <v>0</v>
      </c>
      <c r="C60" s="93" t="str">
        <f>'Period One'!N69</f>
        <v>0</v>
      </c>
      <c r="D60" s="90">
        <f>'Period Two'!H70</f>
        <v>0</v>
      </c>
      <c r="E60" s="93" t="str">
        <f>'Period Two'!K70</f>
        <v>0</v>
      </c>
      <c r="F60" s="90">
        <f>'Period Three'!H70</f>
        <v>0</v>
      </c>
      <c r="G60" s="93" t="str">
        <f>'Period Three'!K70</f>
        <v>0</v>
      </c>
      <c r="H60" s="90">
        <f>'Period Four'!H70</f>
        <v>0</v>
      </c>
      <c r="I60" s="93" t="str">
        <f>'Period Four'!K70</f>
        <v>0</v>
      </c>
      <c r="J60" s="90">
        <f>'Period Five'!H70</f>
        <v>0</v>
      </c>
      <c r="K60" s="93" t="str">
        <f>'Period Five'!K70</f>
        <v>0</v>
      </c>
      <c r="L60" s="91">
        <f>'Period Six'!H70</f>
        <v>0</v>
      </c>
      <c r="M60" s="93" t="str">
        <f>'Period Six'!K70</f>
        <v>0</v>
      </c>
      <c r="N60" s="90">
        <f>'Period Seven'!H70</f>
        <v>0</v>
      </c>
      <c r="O60" s="93" t="str">
        <f>'Period Seven'!K70</f>
        <v>0</v>
      </c>
      <c r="P60" s="90">
        <f>'Period Eight'!H70</f>
        <v>0</v>
      </c>
      <c r="Q60" s="93" t="str">
        <f>'Period Eight'!K70</f>
        <v>0</v>
      </c>
      <c r="R60" s="90">
        <f>'Period One'!K69+'Period Two'!H70+'Period Three'!H70+'Period Four'!H70+'Period Five'!H70+'Period Six'!H70+'Period Seven'!H70+'Period Eight'!H70</f>
        <v>0</v>
      </c>
      <c r="S60" s="98">
        <f>'Period One'!N69+'Period Two'!K70+'Period Three'!K70+'Period Four'!K70+'Period Five'!K70+'Period Six'!K70+'Period Seven'!K70+'Period Eight'!K70</f>
        <v>0</v>
      </c>
      <c r="T60" s="98" t="str">
        <f>'Period One'!O69</f>
        <v>0</v>
      </c>
    </row>
    <row r="61" spans="1:20" x14ac:dyDescent="0.25">
      <c r="A61" s="88">
        <f>'Period One'!A70</f>
        <v>0</v>
      </c>
      <c r="B61" s="90">
        <f>'Period One'!K70</f>
        <v>0</v>
      </c>
      <c r="C61" s="93" t="str">
        <f>'Period One'!N70</f>
        <v>0</v>
      </c>
      <c r="D61" s="90">
        <f>'Period Two'!H71</f>
        <v>0</v>
      </c>
      <c r="E61" s="93" t="str">
        <f>'Period Two'!K71</f>
        <v>0</v>
      </c>
      <c r="F61" s="90">
        <f>'Period Three'!H71</f>
        <v>0</v>
      </c>
      <c r="G61" s="93" t="str">
        <f>'Period Three'!K71</f>
        <v>0</v>
      </c>
      <c r="H61" s="90">
        <f>'Period Four'!H71</f>
        <v>0</v>
      </c>
      <c r="I61" s="93" t="str">
        <f>'Period Four'!K71</f>
        <v>0</v>
      </c>
      <c r="J61" s="90">
        <f>'Period Five'!H71</f>
        <v>0</v>
      </c>
      <c r="K61" s="93" t="str">
        <f>'Period Five'!K71</f>
        <v>0</v>
      </c>
      <c r="L61" s="91">
        <f>'Period Six'!H71</f>
        <v>0</v>
      </c>
      <c r="M61" s="93" t="str">
        <f>'Period Six'!K71</f>
        <v>0</v>
      </c>
      <c r="N61" s="90">
        <f>'Period Seven'!H71</f>
        <v>0</v>
      </c>
      <c r="O61" s="93" t="str">
        <f>'Period Seven'!K71</f>
        <v>0</v>
      </c>
      <c r="P61" s="90">
        <f>'Period Eight'!H71</f>
        <v>0</v>
      </c>
      <c r="Q61" s="93" t="str">
        <f>'Period Eight'!K71</f>
        <v>0</v>
      </c>
      <c r="R61" s="90">
        <f>'Period One'!K70+'Period Two'!H71+'Period Three'!H71+'Period Four'!H71+'Period Five'!H71+'Period Six'!H71+'Period Seven'!H71+'Period Eight'!H71</f>
        <v>0</v>
      </c>
      <c r="S61" s="98">
        <f>'Period One'!N70+'Period Two'!K71+'Period Three'!K71+'Period Four'!K71+'Period Five'!K71+'Period Six'!K71+'Period Seven'!K71+'Period Eight'!K71</f>
        <v>0</v>
      </c>
      <c r="T61" s="98" t="str">
        <f>'Period One'!O70</f>
        <v>0</v>
      </c>
    </row>
    <row r="62" spans="1:20" x14ac:dyDescent="0.25">
      <c r="A62" s="88">
        <f>'Period One'!A71</f>
        <v>0</v>
      </c>
      <c r="B62" s="90">
        <f>'Period One'!K71</f>
        <v>0</v>
      </c>
      <c r="C62" s="93" t="str">
        <f>'Period One'!N71</f>
        <v>0</v>
      </c>
      <c r="D62" s="90">
        <f>'Period Two'!H72</f>
        <v>0</v>
      </c>
      <c r="E62" s="93" t="str">
        <f>'Period Two'!K72</f>
        <v>0</v>
      </c>
      <c r="F62" s="90">
        <f>'Period Three'!H72</f>
        <v>0</v>
      </c>
      <c r="G62" s="93" t="str">
        <f>'Period Three'!K72</f>
        <v>0</v>
      </c>
      <c r="H62" s="90">
        <f>'Period Four'!H72</f>
        <v>0</v>
      </c>
      <c r="I62" s="93" t="str">
        <f>'Period Four'!K72</f>
        <v>0</v>
      </c>
      <c r="J62" s="90">
        <f>'Period Five'!H72</f>
        <v>0</v>
      </c>
      <c r="K62" s="93" t="str">
        <f>'Period Five'!K72</f>
        <v>0</v>
      </c>
      <c r="L62" s="91">
        <f>'Period Six'!H72</f>
        <v>0</v>
      </c>
      <c r="M62" s="93" t="str">
        <f>'Period Six'!K72</f>
        <v>0</v>
      </c>
      <c r="N62" s="90">
        <f>'Period Seven'!H72</f>
        <v>0</v>
      </c>
      <c r="O62" s="93" t="str">
        <f>'Period Seven'!K72</f>
        <v>0</v>
      </c>
      <c r="P62" s="90">
        <f>'Period Eight'!H72</f>
        <v>0</v>
      </c>
      <c r="Q62" s="93" t="str">
        <f>'Period Eight'!K72</f>
        <v>0</v>
      </c>
      <c r="R62" s="90">
        <f>'Period One'!K71+'Period Two'!H72+'Period Three'!H72+'Period Four'!H72+'Period Five'!H72+'Period Six'!H72+'Period Seven'!H72+'Period Eight'!H72</f>
        <v>0</v>
      </c>
      <c r="S62" s="98">
        <f>'Period One'!N71+'Period Two'!K72+'Period Three'!K72+'Period Four'!K72+'Period Five'!K72+'Period Six'!K72+'Period Seven'!K72+'Period Eight'!K72</f>
        <v>0</v>
      </c>
      <c r="T62" s="98" t="str">
        <f>'Period One'!O71</f>
        <v>0</v>
      </c>
    </row>
    <row r="63" spans="1:20" x14ac:dyDescent="0.25">
      <c r="A63" s="88">
        <f>'Period One'!A72</f>
        <v>0</v>
      </c>
      <c r="B63" s="90">
        <f>'Period One'!K72</f>
        <v>0</v>
      </c>
      <c r="C63" s="93" t="str">
        <f>'Period One'!N72</f>
        <v>0</v>
      </c>
      <c r="D63" s="90">
        <f>'Period Two'!H73</f>
        <v>0</v>
      </c>
      <c r="E63" s="93" t="str">
        <f>'Period Two'!K73</f>
        <v>0</v>
      </c>
      <c r="F63" s="90">
        <f>'Period Three'!H73</f>
        <v>0</v>
      </c>
      <c r="G63" s="93" t="str">
        <f>'Period Three'!K73</f>
        <v>0</v>
      </c>
      <c r="H63" s="90">
        <f>'Period Four'!H73</f>
        <v>0</v>
      </c>
      <c r="I63" s="93" t="str">
        <f>'Period Four'!K73</f>
        <v>0</v>
      </c>
      <c r="J63" s="90">
        <f>'Period Five'!H73</f>
        <v>0</v>
      </c>
      <c r="K63" s="93" t="str">
        <f>'Period Five'!K73</f>
        <v>0</v>
      </c>
      <c r="L63" s="91">
        <f>'Period Six'!H73</f>
        <v>0</v>
      </c>
      <c r="M63" s="93" t="str">
        <f>'Period Six'!K73</f>
        <v>0</v>
      </c>
      <c r="N63" s="90">
        <f>'Period Seven'!H73</f>
        <v>0</v>
      </c>
      <c r="O63" s="93" t="str">
        <f>'Period Seven'!K73</f>
        <v>0</v>
      </c>
      <c r="P63" s="90">
        <f>'Period Eight'!H73</f>
        <v>0</v>
      </c>
      <c r="Q63" s="93" t="str">
        <f>'Period Eight'!K73</f>
        <v>0</v>
      </c>
      <c r="R63" s="90">
        <f>'Period One'!K72+'Period Two'!H73+'Period Three'!H73+'Period Four'!H73+'Period Five'!H73+'Period Six'!H73+'Period Seven'!H73+'Period Eight'!H73</f>
        <v>0</v>
      </c>
      <c r="S63" s="98">
        <f>'Period One'!N72+'Period Two'!K73+'Period Three'!K73+'Period Four'!K73+'Period Five'!K73+'Period Six'!K73+'Period Seven'!K73+'Period Eight'!K73</f>
        <v>0</v>
      </c>
      <c r="T63" s="98" t="str">
        <f>'Period One'!O72</f>
        <v>0</v>
      </c>
    </row>
    <row r="64" spans="1:20" x14ac:dyDescent="0.25">
      <c r="A64" s="88">
        <f>'Period One'!A73</f>
        <v>0</v>
      </c>
      <c r="B64" s="90">
        <f>'Period One'!K73</f>
        <v>0</v>
      </c>
      <c r="C64" s="93" t="str">
        <f>'Period One'!N73</f>
        <v>0</v>
      </c>
      <c r="D64" s="90">
        <f>'Period Two'!H74</f>
        <v>0</v>
      </c>
      <c r="E64" s="93" t="str">
        <f>'Period Two'!K74</f>
        <v>0</v>
      </c>
      <c r="F64" s="90">
        <f>'Period Three'!H74</f>
        <v>0</v>
      </c>
      <c r="G64" s="93" t="str">
        <f>'Period Three'!K74</f>
        <v>0</v>
      </c>
      <c r="H64" s="90">
        <f>'Period Four'!H74</f>
        <v>0</v>
      </c>
      <c r="I64" s="93" t="str">
        <f>'Period Four'!K74</f>
        <v>0</v>
      </c>
      <c r="J64" s="90">
        <f>'Period Five'!H74</f>
        <v>0</v>
      </c>
      <c r="K64" s="93" t="str">
        <f>'Period Five'!K74</f>
        <v>0</v>
      </c>
      <c r="L64" s="91">
        <f>'Period Six'!H74</f>
        <v>0</v>
      </c>
      <c r="M64" s="93" t="str">
        <f>'Period Six'!K74</f>
        <v>0</v>
      </c>
      <c r="N64" s="90">
        <f>'Period Seven'!H74</f>
        <v>0</v>
      </c>
      <c r="O64" s="93" t="str">
        <f>'Period Seven'!K74</f>
        <v>0</v>
      </c>
      <c r="P64" s="90">
        <f>'Period Eight'!H74</f>
        <v>0</v>
      </c>
      <c r="Q64" s="93" t="str">
        <f>'Period Eight'!K74</f>
        <v>0</v>
      </c>
      <c r="R64" s="90">
        <f>'Period One'!K73+'Period Two'!H74+'Period Three'!H74+'Period Four'!H74+'Period Five'!H74+'Period Six'!H74+'Period Seven'!H74+'Period Eight'!H74</f>
        <v>0</v>
      </c>
      <c r="S64" s="98">
        <f>'Period One'!N73+'Period Two'!K74+'Period Three'!K74+'Period Four'!K74+'Period Five'!K74+'Period Six'!K74+'Period Seven'!K74+'Period Eight'!K74</f>
        <v>0</v>
      </c>
      <c r="T64" s="98" t="str">
        <f>'Period One'!O73</f>
        <v>0</v>
      </c>
    </row>
    <row r="65" spans="1:20" x14ac:dyDescent="0.25">
      <c r="A65" s="88">
        <f>'Period One'!A74</f>
        <v>0</v>
      </c>
      <c r="B65" s="90">
        <f>'Period One'!K74</f>
        <v>0</v>
      </c>
      <c r="C65" s="93" t="str">
        <f>'Period One'!N74</f>
        <v>0</v>
      </c>
      <c r="D65" s="90">
        <f>'Period Two'!H75</f>
        <v>0</v>
      </c>
      <c r="E65" s="93" t="str">
        <f>'Period Two'!K75</f>
        <v>0</v>
      </c>
      <c r="F65" s="90">
        <f>'Period Three'!H75</f>
        <v>0</v>
      </c>
      <c r="G65" s="93" t="str">
        <f>'Period Three'!K75</f>
        <v>0</v>
      </c>
      <c r="H65" s="90">
        <f>'Period Four'!H75</f>
        <v>0</v>
      </c>
      <c r="I65" s="93" t="str">
        <f>'Period Four'!K75</f>
        <v>0</v>
      </c>
      <c r="J65" s="90">
        <f>'Period Five'!H75</f>
        <v>0</v>
      </c>
      <c r="K65" s="93" t="str">
        <f>'Period Five'!K75</f>
        <v>0</v>
      </c>
      <c r="L65" s="91">
        <f>'Period Six'!H75</f>
        <v>0</v>
      </c>
      <c r="M65" s="93" t="str">
        <f>'Period Six'!K75</f>
        <v>0</v>
      </c>
      <c r="N65" s="90">
        <f>'Period Seven'!H75</f>
        <v>0</v>
      </c>
      <c r="O65" s="93" t="str">
        <f>'Period Seven'!K75</f>
        <v>0</v>
      </c>
      <c r="P65" s="90">
        <f>'Period Eight'!H75</f>
        <v>0</v>
      </c>
      <c r="Q65" s="93" t="str">
        <f>'Period Eight'!K75</f>
        <v>0</v>
      </c>
      <c r="R65" s="90">
        <f>'Period One'!K74+'Period Two'!H75+'Period Three'!H75+'Period Four'!H75+'Period Five'!H75+'Period Six'!H75+'Period Seven'!H75+'Period Eight'!H75</f>
        <v>0</v>
      </c>
      <c r="S65" s="98">
        <f>'Period One'!N74+'Period Two'!K75+'Period Three'!K75+'Period Four'!K75+'Period Five'!K75+'Period Six'!K75+'Period Seven'!K75+'Period Eight'!K75</f>
        <v>0</v>
      </c>
      <c r="T65" s="98" t="str">
        <f>'Period One'!O74</f>
        <v>0</v>
      </c>
    </row>
    <row r="66" spans="1:20" x14ac:dyDescent="0.25">
      <c r="A66" s="88">
        <f>'Period One'!A75</f>
        <v>0</v>
      </c>
      <c r="B66" s="90">
        <f>'Period One'!K75</f>
        <v>0</v>
      </c>
      <c r="C66" s="93" t="str">
        <f>'Period One'!N75</f>
        <v>0</v>
      </c>
      <c r="D66" s="90">
        <f>'Period Two'!H76</f>
        <v>0</v>
      </c>
      <c r="E66" s="93" t="str">
        <f>'Period Two'!K76</f>
        <v>0</v>
      </c>
      <c r="F66" s="90">
        <f>'Period Three'!H76</f>
        <v>0</v>
      </c>
      <c r="G66" s="93" t="str">
        <f>'Period Three'!K76</f>
        <v>0</v>
      </c>
      <c r="H66" s="90">
        <f>'Period Four'!H76</f>
        <v>0</v>
      </c>
      <c r="I66" s="93" t="str">
        <f>'Period Four'!K76</f>
        <v>0</v>
      </c>
      <c r="J66" s="90">
        <f>'Period Five'!H76</f>
        <v>0</v>
      </c>
      <c r="K66" s="93" t="str">
        <f>'Period Five'!K76</f>
        <v>0</v>
      </c>
      <c r="L66" s="91">
        <f>'Period Six'!H76</f>
        <v>0</v>
      </c>
      <c r="M66" s="93" t="str">
        <f>'Period Six'!K76</f>
        <v>0</v>
      </c>
      <c r="N66" s="90">
        <f>'Period Seven'!H76</f>
        <v>0</v>
      </c>
      <c r="O66" s="93" t="str">
        <f>'Period Seven'!K76</f>
        <v>0</v>
      </c>
      <c r="P66" s="90">
        <f>'Period Eight'!H76</f>
        <v>0</v>
      </c>
      <c r="Q66" s="93" t="str">
        <f>'Period Eight'!K76</f>
        <v>0</v>
      </c>
      <c r="R66" s="90">
        <f>'Period One'!K75+'Period Two'!H76+'Period Three'!H76+'Period Four'!H76+'Period Five'!H76+'Period Six'!H76+'Period Seven'!H76+'Period Eight'!H76</f>
        <v>0</v>
      </c>
      <c r="S66" s="98">
        <f>'Period One'!N75+'Period Two'!K76+'Period Three'!K76+'Period Four'!K76+'Period Five'!K76+'Period Six'!K76+'Period Seven'!K76+'Period Eight'!K76</f>
        <v>0</v>
      </c>
      <c r="T66" s="98" t="str">
        <f>'Period One'!O75</f>
        <v>0</v>
      </c>
    </row>
    <row r="67" spans="1:20" x14ac:dyDescent="0.25">
      <c r="A67" s="88">
        <f>'Period One'!A76</f>
        <v>0</v>
      </c>
      <c r="B67" s="90">
        <f>'Period One'!K76</f>
        <v>0</v>
      </c>
      <c r="C67" s="93" t="str">
        <f>'Period One'!N76</f>
        <v>0</v>
      </c>
      <c r="D67" s="90">
        <f>'Period Two'!H77</f>
        <v>0</v>
      </c>
      <c r="E67" s="93" t="str">
        <f>'Period Two'!K77</f>
        <v>0</v>
      </c>
      <c r="F67" s="90">
        <f>'Period Three'!H77</f>
        <v>0</v>
      </c>
      <c r="G67" s="93" t="str">
        <f>'Period Three'!K77</f>
        <v>0</v>
      </c>
      <c r="H67" s="90">
        <f>'Period Four'!H77</f>
        <v>0</v>
      </c>
      <c r="I67" s="93" t="str">
        <f>'Period Four'!K77</f>
        <v>0</v>
      </c>
      <c r="J67" s="90">
        <f>'Period Five'!H77</f>
        <v>0</v>
      </c>
      <c r="K67" s="93" t="str">
        <f>'Period Five'!K77</f>
        <v>0</v>
      </c>
      <c r="L67" s="91">
        <f>'Period Six'!H77</f>
        <v>0</v>
      </c>
      <c r="M67" s="93" t="str">
        <f>'Period Six'!K77</f>
        <v>0</v>
      </c>
      <c r="N67" s="90">
        <f>'Period Seven'!H77</f>
        <v>0</v>
      </c>
      <c r="O67" s="93" t="str">
        <f>'Period Seven'!K77</f>
        <v>0</v>
      </c>
      <c r="P67" s="90">
        <f>'Period Eight'!H77</f>
        <v>0</v>
      </c>
      <c r="Q67" s="93" t="str">
        <f>'Period Eight'!K77</f>
        <v>0</v>
      </c>
      <c r="R67" s="90">
        <f>'Period One'!K76+'Period Two'!H77+'Period Three'!H77+'Period Four'!H77+'Period Five'!H77+'Period Six'!H77+'Period Seven'!H77+'Period Eight'!H77</f>
        <v>0</v>
      </c>
      <c r="S67" s="98">
        <f>'Period One'!N76+'Period Two'!K77+'Period Three'!K77+'Period Four'!K77+'Period Five'!K77+'Period Six'!K77+'Period Seven'!K77+'Period Eight'!K77</f>
        <v>0</v>
      </c>
      <c r="T67" s="98" t="str">
        <f>'Period One'!O76</f>
        <v>0</v>
      </c>
    </row>
    <row r="68" spans="1:20" x14ac:dyDescent="0.25">
      <c r="A68" s="88">
        <f>'Period One'!A77</f>
        <v>0</v>
      </c>
      <c r="B68" s="90">
        <f>'Period One'!K77</f>
        <v>0</v>
      </c>
      <c r="C68" s="93" t="str">
        <f>'Period One'!N77</f>
        <v>0</v>
      </c>
      <c r="D68" s="90">
        <f>'Period Two'!H78</f>
        <v>0</v>
      </c>
      <c r="E68" s="93" t="str">
        <f>'Period Two'!K78</f>
        <v>0</v>
      </c>
      <c r="F68" s="90">
        <f>'Period Three'!H78</f>
        <v>0</v>
      </c>
      <c r="G68" s="93" t="str">
        <f>'Period Three'!K78</f>
        <v>0</v>
      </c>
      <c r="H68" s="90">
        <f>'Period Four'!H78</f>
        <v>0</v>
      </c>
      <c r="I68" s="93" t="str">
        <f>'Period Four'!K78</f>
        <v>0</v>
      </c>
      <c r="J68" s="90">
        <f>'Period Five'!H78</f>
        <v>0</v>
      </c>
      <c r="K68" s="93" t="str">
        <f>'Period Five'!K78</f>
        <v>0</v>
      </c>
      <c r="L68" s="91">
        <f>'Period Six'!H78</f>
        <v>0</v>
      </c>
      <c r="M68" s="93" t="str">
        <f>'Period Six'!K78</f>
        <v>0</v>
      </c>
      <c r="N68" s="90">
        <f>'Period Seven'!H78</f>
        <v>0</v>
      </c>
      <c r="O68" s="93" t="str">
        <f>'Period Seven'!K78</f>
        <v>0</v>
      </c>
      <c r="P68" s="90">
        <f>'Period Eight'!H78</f>
        <v>0</v>
      </c>
      <c r="Q68" s="93" t="str">
        <f>'Period Eight'!K78</f>
        <v>0</v>
      </c>
      <c r="R68" s="90">
        <f>'Period One'!K77+'Period Two'!H78+'Period Three'!H78+'Period Four'!H78+'Period Five'!H78+'Period Six'!H78+'Period Seven'!H78+'Period Eight'!H78</f>
        <v>0</v>
      </c>
      <c r="S68" s="98">
        <f>'Period One'!N77+'Period Two'!K78+'Period Three'!K78+'Period Four'!K78+'Period Five'!K78+'Period Six'!K78+'Period Seven'!K78+'Period Eight'!K78</f>
        <v>0</v>
      </c>
      <c r="T68" s="98" t="str">
        <f>'Period One'!O77</f>
        <v>0</v>
      </c>
    </row>
    <row r="69" spans="1:20" x14ac:dyDescent="0.25">
      <c r="A69" s="88">
        <f>'Period One'!A78</f>
        <v>0</v>
      </c>
      <c r="B69" s="90">
        <f>'Period One'!K78</f>
        <v>0</v>
      </c>
      <c r="C69" s="93" t="str">
        <f>'Period One'!N78</f>
        <v>0</v>
      </c>
      <c r="D69" s="90">
        <f>'Period Two'!H79</f>
        <v>0</v>
      </c>
      <c r="E69" s="93" t="str">
        <f>'Period Two'!K79</f>
        <v>0</v>
      </c>
      <c r="F69" s="90">
        <f>'Period Three'!H79</f>
        <v>0</v>
      </c>
      <c r="G69" s="93" t="str">
        <f>'Period Three'!K79</f>
        <v>0</v>
      </c>
      <c r="H69" s="90">
        <f>'Period Four'!H79</f>
        <v>0</v>
      </c>
      <c r="I69" s="93" t="str">
        <f>'Period Four'!K79</f>
        <v>0</v>
      </c>
      <c r="J69" s="90">
        <f>'Period Five'!H79</f>
        <v>0</v>
      </c>
      <c r="K69" s="93" t="str">
        <f>'Period Five'!K79</f>
        <v>0</v>
      </c>
      <c r="L69" s="91">
        <f>'Period Six'!H79</f>
        <v>0</v>
      </c>
      <c r="M69" s="93" t="str">
        <f>'Period Six'!K79</f>
        <v>0</v>
      </c>
      <c r="N69" s="90">
        <f>'Period Seven'!H79</f>
        <v>0</v>
      </c>
      <c r="O69" s="93" t="str">
        <f>'Period Seven'!K79</f>
        <v>0</v>
      </c>
      <c r="P69" s="90">
        <f>'Period Eight'!H79</f>
        <v>0</v>
      </c>
      <c r="Q69" s="93" t="str">
        <f>'Period Eight'!K79</f>
        <v>0</v>
      </c>
      <c r="R69" s="90">
        <f>'Period One'!K78+'Period Two'!H79+'Period Three'!H79+'Period Four'!H79+'Period Five'!H79+'Period Six'!H79+'Period Seven'!H79+'Period Eight'!H79</f>
        <v>0</v>
      </c>
      <c r="S69" s="98">
        <f>'Period One'!N78+'Period Two'!K79+'Period Three'!K79+'Period Four'!K79+'Period Five'!K79+'Period Six'!K79+'Period Seven'!K79+'Period Eight'!K79</f>
        <v>0</v>
      </c>
      <c r="T69" s="98" t="str">
        <f>'Period One'!O78</f>
        <v>0</v>
      </c>
    </row>
    <row r="70" spans="1:20" x14ac:dyDescent="0.25">
      <c r="A70" s="88">
        <f>'Period One'!A79</f>
        <v>0</v>
      </c>
      <c r="B70" s="90">
        <f>'Period One'!K79</f>
        <v>0</v>
      </c>
      <c r="C70" s="93" t="str">
        <f>'Period One'!N79</f>
        <v>0</v>
      </c>
      <c r="D70" s="90">
        <f>'Period Two'!H80</f>
        <v>0</v>
      </c>
      <c r="E70" s="93" t="str">
        <f>'Period Two'!K80</f>
        <v>0</v>
      </c>
      <c r="F70" s="90">
        <f>'Period Three'!H80</f>
        <v>0</v>
      </c>
      <c r="G70" s="93" t="str">
        <f>'Period Three'!K80</f>
        <v>0</v>
      </c>
      <c r="H70" s="90">
        <f>'Period Four'!H80</f>
        <v>0</v>
      </c>
      <c r="I70" s="93" t="str">
        <f>'Period Four'!K80</f>
        <v>0</v>
      </c>
      <c r="J70" s="90">
        <f>'Period Five'!H80</f>
        <v>0</v>
      </c>
      <c r="K70" s="93" t="str">
        <f>'Period Five'!K80</f>
        <v>0</v>
      </c>
      <c r="L70" s="91">
        <f>'Period Six'!H80</f>
        <v>0</v>
      </c>
      <c r="M70" s="93" t="str">
        <f>'Period Six'!K80</f>
        <v>0</v>
      </c>
      <c r="N70" s="90">
        <f>'Period Seven'!H80</f>
        <v>0</v>
      </c>
      <c r="O70" s="93" t="str">
        <f>'Period Seven'!K80</f>
        <v>0</v>
      </c>
      <c r="P70" s="90">
        <f>'Period Eight'!H80</f>
        <v>0</v>
      </c>
      <c r="Q70" s="93" t="str">
        <f>'Period Eight'!K80</f>
        <v>0</v>
      </c>
      <c r="R70" s="90">
        <f>'Period One'!K79+'Period Two'!H80+'Period Three'!H80+'Period Four'!H80+'Period Five'!H80+'Period Six'!H80+'Period Seven'!H80+'Period Eight'!H80</f>
        <v>0</v>
      </c>
      <c r="S70" s="98">
        <f>'Period One'!N79+'Period Two'!K80+'Period Three'!K80+'Period Four'!K80+'Period Five'!K80+'Period Six'!K80+'Period Seven'!K80+'Period Eight'!K80</f>
        <v>0</v>
      </c>
      <c r="T70" s="98" t="str">
        <f>'Period One'!O79</f>
        <v>0</v>
      </c>
    </row>
    <row r="71" spans="1:20" x14ac:dyDescent="0.25">
      <c r="A71" s="88">
        <f>'Period One'!A80</f>
        <v>0</v>
      </c>
      <c r="B71" s="90">
        <f>'Period One'!K80</f>
        <v>0</v>
      </c>
      <c r="C71" s="93" t="str">
        <f>'Period One'!N80</f>
        <v>0</v>
      </c>
      <c r="D71" s="90">
        <f>'Period Two'!H81</f>
        <v>0</v>
      </c>
      <c r="E71" s="93" t="str">
        <f>'Period Two'!K81</f>
        <v>0</v>
      </c>
      <c r="F71" s="90">
        <f>'Period Three'!H81</f>
        <v>0</v>
      </c>
      <c r="G71" s="93" t="str">
        <f>'Period Three'!K81</f>
        <v>0</v>
      </c>
      <c r="H71" s="90">
        <f>'Period Four'!H81</f>
        <v>0</v>
      </c>
      <c r="I71" s="93" t="str">
        <f>'Period Four'!K81</f>
        <v>0</v>
      </c>
      <c r="J71" s="90">
        <f>'Period Five'!H81</f>
        <v>0</v>
      </c>
      <c r="K71" s="93" t="str">
        <f>'Period Five'!K81</f>
        <v>0</v>
      </c>
      <c r="L71" s="91">
        <f>'Period Six'!H81</f>
        <v>0</v>
      </c>
      <c r="M71" s="93" t="str">
        <f>'Period Six'!K81</f>
        <v>0</v>
      </c>
      <c r="N71" s="90">
        <f>'Period Seven'!H81</f>
        <v>0</v>
      </c>
      <c r="O71" s="93" t="str">
        <f>'Period Seven'!K81</f>
        <v>0</v>
      </c>
      <c r="P71" s="90">
        <f>'Period Eight'!H81</f>
        <v>0</v>
      </c>
      <c r="Q71" s="93" t="str">
        <f>'Period Eight'!K81</f>
        <v>0</v>
      </c>
      <c r="R71" s="90">
        <f>'Period One'!K80+'Period Two'!H81+'Period Three'!H81+'Period Four'!H81+'Period Five'!H81+'Period Six'!H81+'Period Seven'!H81+'Period Eight'!H81</f>
        <v>0</v>
      </c>
      <c r="S71" s="98">
        <f>'Period One'!N80+'Period Two'!K81+'Period Three'!K81+'Period Four'!K81+'Period Five'!K81+'Period Six'!K81+'Period Seven'!K81+'Period Eight'!K81</f>
        <v>0</v>
      </c>
      <c r="T71" s="98" t="str">
        <f>'Period One'!O80</f>
        <v>0</v>
      </c>
    </row>
    <row r="72" spans="1:20" x14ac:dyDescent="0.25">
      <c r="A72" s="88">
        <f>'Period One'!A81</f>
        <v>0</v>
      </c>
      <c r="B72" s="90">
        <f>'Period One'!K81</f>
        <v>0</v>
      </c>
      <c r="C72" s="93" t="str">
        <f>'Period One'!N81</f>
        <v>0</v>
      </c>
      <c r="D72" s="90">
        <f>'Period Two'!H82</f>
        <v>0</v>
      </c>
      <c r="E72" s="93" t="str">
        <f>'Period Two'!K82</f>
        <v>0</v>
      </c>
      <c r="F72" s="90">
        <f>'Period Three'!H82</f>
        <v>0</v>
      </c>
      <c r="G72" s="93" t="str">
        <f>'Period Three'!K82</f>
        <v>0</v>
      </c>
      <c r="H72" s="90">
        <f>'Period Four'!H82</f>
        <v>0</v>
      </c>
      <c r="I72" s="93" t="str">
        <f>'Period Four'!K82</f>
        <v>0</v>
      </c>
      <c r="J72" s="90">
        <f>'Period Five'!H82</f>
        <v>0</v>
      </c>
      <c r="K72" s="93" t="str">
        <f>'Period Five'!K82</f>
        <v>0</v>
      </c>
      <c r="L72" s="91">
        <f>'Period Six'!H82</f>
        <v>0</v>
      </c>
      <c r="M72" s="93" t="str">
        <f>'Period Six'!K82</f>
        <v>0</v>
      </c>
      <c r="N72" s="90">
        <f>'Period Seven'!H82</f>
        <v>0</v>
      </c>
      <c r="O72" s="93" t="str">
        <f>'Period Seven'!K82</f>
        <v>0</v>
      </c>
      <c r="P72" s="90">
        <f>'Period Eight'!H82</f>
        <v>0</v>
      </c>
      <c r="Q72" s="93" t="str">
        <f>'Period Eight'!K82</f>
        <v>0</v>
      </c>
      <c r="R72" s="90">
        <f>'Period One'!K81+'Period Two'!H82+'Period Three'!H82+'Period Four'!H82+'Period Five'!H82+'Period Six'!H82+'Period Seven'!H82+'Period Eight'!H82</f>
        <v>0</v>
      </c>
      <c r="S72" s="98">
        <f>'Period One'!N81+'Period Two'!K82+'Period Three'!K82+'Period Four'!K82+'Period Five'!K82+'Period Six'!K82+'Period Seven'!K82+'Period Eight'!K82</f>
        <v>0</v>
      </c>
      <c r="T72" s="98" t="str">
        <f>'Period One'!O81</f>
        <v>0</v>
      </c>
    </row>
    <row r="73" spans="1:20" x14ac:dyDescent="0.25">
      <c r="A73" s="88">
        <f>'Period One'!A82</f>
        <v>0</v>
      </c>
      <c r="B73" s="90">
        <f>'Period One'!K82</f>
        <v>0</v>
      </c>
      <c r="C73" s="93" t="str">
        <f>'Period One'!N82</f>
        <v>0</v>
      </c>
      <c r="D73" s="90">
        <f>'Period Two'!H83</f>
        <v>0</v>
      </c>
      <c r="E73" s="93" t="str">
        <f>'Period Two'!K83</f>
        <v>0</v>
      </c>
      <c r="F73" s="90">
        <f>'Period Three'!H83</f>
        <v>0</v>
      </c>
      <c r="G73" s="93" t="str">
        <f>'Period Three'!K83</f>
        <v>0</v>
      </c>
      <c r="H73" s="90">
        <f>'Period Four'!H83</f>
        <v>0</v>
      </c>
      <c r="I73" s="93" t="str">
        <f>'Period Four'!K83</f>
        <v>0</v>
      </c>
      <c r="J73" s="90">
        <f>'Period Five'!H83</f>
        <v>0</v>
      </c>
      <c r="K73" s="93" t="str">
        <f>'Period Five'!K83</f>
        <v>0</v>
      </c>
      <c r="L73" s="91">
        <f>'Period Six'!H83</f>
        <v>0</v>
      </c>
      <c r="M73" s="93" t="str">
        <f>'Period Six'!K83</f>
        <v>0</v>
      </c>
      <c r="N73" s="90">
        <f>'Period Seven'!H83</f>
        <v>0</v>
      </c>
      <c r="O73" s="93" t="str">
        <f>'Period Seven'!K83</f>
        <v>0</v>
      </c>
      <c r="P73" s="90">
        <f>'Period Eight'!H83</f>
        <v>0</v>
      </c>
      <c r="Q73" s="93" t="str">
        <f>'Period Eight'!K83</f>
        <v>0</v>
      </c>
      <c r="R73" s="90">
        <f>'Period One'!K82+'Period Two'!H83+'Period Three'!H83+'Period Four'!H83+'Period Five'!H83+'Period Six'!H83+'Period Seven'!H83+'Period Eight'!H83</f>
        <v>0</v>
      </c>
      <c r="S73" s="98">
        <f>'Period One'!N82+'Period Two'!K83+'Period Three'!K83+'Period Four'!K83+'Period Five'!K83+'Period Six'!K83+'Period Seven'!K83+'Period Eight'!K83</f>
        <v>0</v>
      </c>
      <c r="T73" s="98" t="str">
        <f>'Period One'!O82</f>
        <v>0</v>
      </c>
    </row>
    <row r="74" spans="1:20" x14ac:dyDescent="0.25">
      <c r="A74" s="88">
        <f>'Period One'!A83</f>
        <v>0</v>
      </c>
      <c r="B74" s="90">
        <f>'Period One'!K83</f>
        <v>0</v>
      </c>
      <c r="C74" s="93" t="str">
        <f>'Period One'!N83</f>
        <v>0</v>
      </c>
      <c r="D74" s="90">
        <f>'Period Two'!H84</f>
        <v>0</v>
      </c>
      <c r="E74" s="93" t="str">
        <f>'Period Two'!K84</f>
        <v>0</v>
      </c>
      <c r="F74" s="90">
        <f>'Period Three'!H84</f>
        <v>0</v>
      </c>
      <c r="G74" s="93" t="str">
        <f>'Period Three'!K84</f>
        <v>0</v>
      </c>
      <c r="H74" s="90">
        <f>'Period Four'!H84</f>
        <v>0</v>
      </c>
      <c r="I74" s="93" t="str">
        <f>'Period Four'!K84</f>
        <v>0</v>
      </c>
      <c r="J74" s="90">
        <f>'Period Five'!H84</f>
        <v>0</v>
      </c>
      <c r="K74" s="93" t="str">
        <f>'Period Five'!K84</f>
        <v>0</v>
      </c>
      <c r="L74" s="91">
        <f>'Period Six'!H84</f>
        <v>0</v>
      </c>
      <c r="M74" s="93" t="str">
        <f>'Period Six'!K84</f>
        <v>0</v>
      </c>
      <c r="N74" s="90">
        <f>'Period Seven'!H84</f>
        <v>0</v>
      </c>
      <c r="O74" s="93" t="str">
        <f>'Period Seven'!K84</f>
        <v>0</v>
      </c>
      <c r="P74" s="90">
        <f>'Period Eight'!H84</f>
        <v>0</v>
      </c>
      <c r="Q74" s="93" t="str">
        <f>'Period Eight'!K84</f>
        <v>0</v>
      </c>
      <c r="R74" s="90">
        <f>'Period One'!K83+'Period Two'!H84+'Period Three'!H84+'Period Four'!H84+'Period Five'!H84+'Period Six'!H84+'Period Seven'!H84+'Period Eight'!H84</f>
        <v>0</v>
      </c>
      <c r="S74" s="98">
        <f>'Period One'!N83+'Period Two'!K84+'Period Three'!K84+'Period Four'!K84+'Period Five'!K84+'Period Six'!K84+'Period Seven'!K84+'Period Eight'!K84</f>
        <v>0</v>
      </c>
      <c r="T74" s="98" t="str">
        <f>'Period One'!O83</f>
        <v>0</v>
      </c>
    </row>
    <row r="75" spans="1:20" x14ac:dyDescent="0.25">
      <c r="A75" s="88">
        <f>'Period One'!A84</f>
        <v>0</v>
      </c>
      <c r="B75" s="90">
        <f>'Period One'!K84</f>
        <v>0</v>
      </c>
      <c r="C75" s="93" t="str">
        <f>'Period One'!N84</f>
        <v>0</v>
      </c>
      <c r="D75" s="90">
        <f>'Period Two'!H85</f>
        <v>0</v>
      </c>
      <c r="E75" s="93" t="str">
        <f>'Period Two'!K85</f>
        <v>0</v>
      </c>
      <c r="F75" s="90">
        <f>'Period Three'!H85</f>
        <v>0</v>
      </c>
      <c r="G75" s="93" t="str">
        <f>'Period Three'!K85</f>
        <v>0</v>
      </c>
      <c r="H75" s="90">
        <f>'Period Four'!H85</f>
        <v>0</v>
      </c>
      <c r="I75" s="93" t="str">
        <f>'Period Four'!K85</f>
        <v>0</v>
      </c>
      <c r="J75" s="90">
        <f>'Period Five'!H85</f>
        <v>0</v>
      </c>
      <c r="K75" s="93" t="str">
        <f>'Period Five'!K85</f>
        <v>0</v>
      </c>
      <c r="L75" s="91">
        <f>'Period Six'!H85</f>
        <v>0</v>
      </c>
      <c r="M75" s="93" t="str">
        <f>'Period Six'!K85</f>
        <v>0</v>
      </c>
      <c r="N75" s="90">
        <f>'Period Seven'!H85</f>
        <v>0</v>
      </c>
      <c r="O75" s="93" t="str">
        <f>'Period Seven'!K85</f>
        <v>0</v>
      </c>
      <c r="P75" s="90">
        <f>'Period Eight'!H85</f>
        <v>0</v>
      </c>
      <c r="Q75" s="93" t="str">
        <f>'Period Eight'!K85</f>
        <v>0</v>
      </c>
      <c r="R75" s="90">
        <f>'Period One'!K84+'Period Two'!H85+'Period Three'!H85+'Period Four'!H85+'Period Five'!H85+'Period Six'!H85+'Period Seven'!H85+'Period Eight'!H85</f>
        <v>0</v>
      </c>
      <c r="S75" s="98">
        <f>'Period One'!N84+'Period Two'!K85+'Period Three'!K85+'Period Four'!K85+'Period Five'!K85+'Period Six'!K85+'Period Seven'!K85+'Period Eight'!K85</f>
        <v>0</v>
      </c>
      <c r="T75" s="98" t="str">
        <f>'Period One'!O84</f>
        <v>0</v>
      </c>
    </row>
    <row r="76" spans="1:20" x14ac:dyDescent="0.25">
      <c r="A76" s="88">
        <f>'Period One'!A85</f>
        <v>0</v>
      </c>
      <c r="B76" s="90">
        <f>'Period One'!K85</f>
        <v>0</v>
      </c>
      <c r="C76" s="93" t="str">
        <f>'Period One'!N85</f>
        <v>0</v>
      </c>
      <c r="D76" s="90">
        <f>'Period Two'!H86</f>
        <v>0</v>
      </c>
      <c r="E76" s="93" t="str">
        <f>'Period Two'!K86</f>
        <v>0</v>
      </c>
      <c r="F76" s="90">
        <f>'Period Three'!H86</f>
        <v>0</v>
      </c>
      <c r="G76" s="93" t="str">
        <f>'Period Three'!K86</f>
        <v>0</v>
      </c>
      <c r="H76" s="90">
        <f>'Period Four'!H86</f>
        <v>0</v>
      </c>
      <c r="I76" s="93" t="str">
        <f>'Period Four'!K86</f>
        <v>0</v>
      </c>
      <c r="J76" s="90">
        <f>'Period Five'!H86</f>
        <v>0</v>
      </c>
      <c r="K76" s="93" t="str">
        <f>'Period Five'!K86</f>
        <v>0</v>
      </c>
      <c r="L76" s="91">
        <f>'Period Six'!H86</f>
        <v>0</v>
      </c>
      <c r="M76" s="93" t="str">
        <f>'Period Six'!K86</f>
        <v>0</v>
      </c>
      <c r="N76" s="90">
        <f>'Period Seven'!H86</f>
        <v>0</v>
      </c>
      <c r="O76" s="93" t="str">
        <f>'Period Seven'!K86</f>
        <v>0</v>
      </c>
      <c r="P76" s="90">
        <f>'Period Eight'!H86</f>
        <v>0</v>
      </c>
      <c r="Q76" s="93" t="str">
        <f>'Period Eight'!K86</f>
        <v>0</v>
      </c>
      <c r="R76" s="90">
        <f>'Period One'!K85+'Period Two'!H86+'Period Three'!H86+'Period Four'!H86+'Period Five'!H86+'Period Six'!H86+'Period Seven'!H86+'Period Eight'!H86</f>
        <v>0</v>
      </c>
      <c r="S76" s="98">
        <f>'Period One'!N85+'Period Two'!K86+'Period Three'!K86+'Period Four'!K86+'Period Five'!K86+'Period Six'!K86+'Period Seven'!K86+'Period Eight'!K86</f>
        <v>0</v>
      </c>
      <c r="T76" s="98" t="str">
        <f>'Period One'!O85</f>
        <v>0</v>
      </c>
    </row>
    <row r="77" spans="1:20" x14ac:dyDescent="0.25">
      <c r="A77" s="88">
        <f>'Period One'!A86</f>
        <v>0</v>
      </c>
      <c r="B77" s="90">
        <f>'Period One'!K86</f>
        <v>0</v>
      </c>
      <c r="C77" s="93" t="str">
        <f>'Period One'!N86</f>
        <v>0</v>
      </c>
      <c r="D77" s="90">
        <f>'Period Two'!H87</f>
        <v>0</v>
      </c>
      <c r="E77" s="93" t="str">
        <f>'Period Two'!K87</f>
        <v>0</v>
      </c>
      <c r="F77" s="90">
        <f>'Period Three'!H87</f>
        <v>0</v>
      </c>
      <c r="G77" s="93" t="str">
        <f>'Period Three'!K87</f>
        <v>0</v>
      </c>
      <c r="H77" s="90">
        <f>'Period Four'!H87</f>
        <v>0</v>
      </c>
      <c r="I77" s="93" t="str">
        <f>'Period Four'!K87</f>
        <v>0</v>
      </c>
      <c r="J77" s="90">
        <f>'Period Five'!H87</f>
        <v>0</v>
      </c>
      <c r="K77" s="93" t="str">
        <f>'Period Five'!K87</f>
        <v>0</v>
      </c>
      <c r="L77" s="91">
        <f>'Period Six'!H87</f>
        <v>0</v>
      </c>
      <c r="M77" s="93" t="str">
        <f>'Period Six'!K87</f>
        <v>0</v>
      </c>
      <c r="N77" s="90">
        <f>'Period Seven'!H87</f>
        <v>0</v>
      </c>
      <c r="O77" s="93" t="str">
        <f>'Period Seven'!K87</f>
        <v>0</v>
      </c>
      <c r="P77" s="90">
        <f>'Period Eight'!H87</f>
        <v>0</v>
      </c>
      <c r="Q77" s="93" t="str">
        <f>'Period Eight'!K87</f>
        <v>0</v>
      </c>
      <c r="R77" s="90">
        <f>'Period One'!K86+'Period Two'!H87+'Period Three'!H87+'Period Four'!H87+'Period Five'!H87+'Period Six'!H87+'Period Seven'!H87+'Period Eight'!H87</f>
        <v>0</v>
      </c>
      <c r="S77" s="98">
        <f>'Period One'!N86+'Period Two'!K87+'Period Three'!K87+'Period Four'!K87+'Period Five'!K87+'Period Six'!K87+'Period Seven'!K87+'Period Eight'!K87</f>
        <v>0</v>
      </c>
      <c r="T77" s="98" t="str">
        <f>'Period One'!O86</f>
        <v>0</v>
      </c>
    </row>
    <row r="78" spans="1:20" x14ac:dyDescent="0.25">
      <c r="A78" s="88">
        <f>'Period One'!A87</f>
        <v>0</v>
      </c>
      <c r="B78" s="90">
        <f>'Period One'!K87</f>
        <v>0</v>
      </c>
      <c r="C78" s="93" t="str">
        <f>'Period One'!N87</f>
        <v>0</v>
      </c>
      <c r="D78" s="90">
        <f>'Period Two'!H88</f>
        <v>0</v>
      </c>
      <c r="E78" s="93" t="str">
        <f>'Period Two'!K88</f>
        <v>0</v>
      </c>
      <c r="F78" s="90">
        <f>'Period Three'!H88</f>
        <v>0</v>
      </c>
      <c r="G78" s="93" t="str">
        <f>'Period Three'!K88</f>
        <v>0</v>
      </c>
      <c r="H78" s="90">
        <f>'Period Four'!H88</f>
        <v>0</v>
      </c>
      <c r="I78" s="93" t="str">
        <f>'Period Four'!K88</f>
        <v>0</v>
      </c>
      <c r="J78" s="90">
        <f>'Period Five'!H88</f>
        <v>0</v>
      </c>
      <c r="K78" s="93" t="str">
        <f>'Period Five'!K88</f>
        <v>0</v>
      </c>
      <c r="L78" s="91">
        <f>'Period Six'!H88</f>
        <v>0</v>
      </c>
      <c r="M78" s="93" t="str">
        <f>'Period Six'!K88</f>
        <v>0</v>
      </c>
      <c r="N78" s="90">
        <f>'Period Seven'!H88</f>
        <v>0</v>
      </c>
      <c r="O78" s="93" t="str">
        <f>'Period Seven'!K88</f>
        <v>0</v>
      </c>
      <c r="P78" s="90">
        <f>'Period Eight'!H88</f>
        <v>0</v>
      </c>
      <c r="Q78" s="93" t="str">
        <f>'Period Eight'!K88</f>
        <v>0</v>
      </c>
      <c r="R78" s="90">
        <f>'Period One'!K87+'Period Two'!H88+'Period Three'!H88+'Period Four'!H88+'Period Five'!H88+'Period Six'!H88+'Period Seven'!H88+'Period Eight'!H88</f>
        <v>0</v>
      </c>
      <c r="S78" s="98">
        <f>'Period One'!N87+'Period Two'!K88+'Period Three'!K88+'Period Four'!K88+'Period Five'!K88+'Period Six'!K88+'Period Seven'!K88+'Period Eight'!K88</f>
        <v>0</v>
      </c>
      <c r="T78" s="98" t="str">
        <f>'Period One'!O87</f>
        <v>0</v>
      </c>
    </row>
    <row r="79" spans="1:20" x14ac:dyDescent="0.25">
      <c r="A79" s="88">
        <f>'Period One'!A88</f>
        <v>0</v>
      </c>
      <c r="B79" s="90">
        <f>'Period One'!K88</f>
        <v>0</v>
      </c>
      <c r="C79" s="93" t="str">
        <f>'Period One'!N88</f>
        <v>0</v>
      </c>
      <c r="D79" s="90">
        <f>'Period Two'!H89</f>
        <v>0</v>
      </c>
      <c r="E79" s="93" t="str">
        <f>'Period Two'!K89</f>
        <v>0</v>
      </c>
      <c r="F79" s="90">
        <f>'Period Three'!H89</f>
        <v>0</v>
      </c>
      <c r="G79" s="93" t="str">
        <f>'Period Three'!K89</f>
        <v>0</v>
      </c>
      <c r="H79" s="90">
        <f>'Period Four'!H89</f>
        <v>0</v>
      </c>
      <c r="I79" s="93" t="str">
        <f>'Period Four'!K89</f>
        <v>0</v>
      </c>
      <c r="J79" s="90">
        <f>'Period Five'!H89</f>
        <v>0</v>
      </c>
      <c r="K79" s="93" t="str">
        <f>'Period Five'!K89</f>
        <v>0</v>
      </c>
      <c r="L79" s="91">
        <f>'Period Six'!H89</f>
        <v>0</v>
      </c>
      <c r="M79" s="93" t="str">
        <f>'Period Six'!K89</f>
        <v>0</v>
      </c>
      <c r="N79" s="90">
        <f>'Period Seven'!H89</f>
        <v>0</v>
      </c>
      <c r="O79" s="93" t="str">
        <f>'Period Seven'!K89</f>
        <v>0</v>
      </c>
      <c r="P79" s="90">
        <f>'Period Eight'!H89</f>
        <v>0</v>
      </c>
      <c r="Q79" s="93" t="str">
        <f>'Period Eight'!K89</f>
        <v>0</v>
      </c>
      <c r="R79" s="90">
        <f>'Period One'!K88+'Period Two'!H89+'Period Three'!H89+'Period Four'!H89+'Period Five'!H89+'Period Six'!H89+'Period Seven'!H89+'Period Eight'!H89</f>
        <v>0</v>
      </c>
      <c r="S79" s="98">
        <f>'Period One'!N88+'Period Two'!K89+'Period Three'!K89+'Period Four'!K89+'Period Five'!K89+'Period Six'!K89+'Period Seven'!K89+'Period Eight'!K89</f>
        <v>0</v>
      </c>
      <c r="T79" s="98" t="str">
        <f>'Period One'!O88</f>
        <v>0</v>
      </c>
    </row>
    <row r="80" spans="1:20" x14ac:dyDescent="0.25">
      <c r="A80" s="88">
        <f>'Period One'!A89</f>
        <v>0</v>
      </c>
      <c r="B80" s="90">
        <f>'Period One'!K89</f>
        <v>0</v>
      </c>
      <c r="C80" s="93" t="str">
        <f>'Period One'!N89</f>
        <v>0</v>
      </c>
      <c r="D80" s="90">
        <f>'Period Two'!H90</f>
        <v>0</v>
      </c>
      <c r="E80" s="93" t="str">
        <f>'Period Two'!K90</f>
        <v>0</v>
      </c>
      <c r="F80" s="90">
        <f>'Period Three'!H90</f>
        <v>0</v>
      </c>
      <c r="G80" s="93" t="str">
        <f>'Period Three'!K90</f>
        <v>0</v>
      </c>
      <c r="H80" s="90">
        <f>'Period Four'!H90</f>
        <v>0</v>
      </c>
      <c r="I80" s="93" t="str">
        <f>'Period Four'!K90</f>
        <v>0</v>
      </c>
      <c r="J80" s="90">
        <f>'Period Five'!H90</f>
        <v>0</v>
      </c>
      <c r="K80" s="93" t="str">
        <f>'Period Five'!K90</f>
        <v>0</v>
      </c>
      <c r="L80" s="91">
        <f>'Period Six'!H90</f>
        <v>0</v>
      </c>
      <c r="M80" s="93" t="str">
        <f>'Period Six'!K90</f>
        <v>0</v>
      </c>
      <c r="N80" s="90">
        <f>'Period Seven'!H90</f>
        <v>0</v>
      </c>
      <c r="O80" s="93" t="str">
        <f>'Period Seven'!K90</f>
        <v>0</v>
      </c>
      <c r="P80" s="90">
        <f>'Period Eight'!H90</f>
        <v>0</v>
      </c>
      <c r="Q80" s="93" t="str">
        <f>'Period Eight'!K90</f>
        <v>0</v>
      </c>
      <c r="R80" s="90">
        <f>'Period One'!K89+'Period Two'!H90+'Period Three'!H90+'Period Four'!H90+'Period Five'!H90+'Period Six'!H90+'Period Seven'!H90+'Period Eight'!H90</f>
        <v>0</v>
      </c>
      <c r="S80" s="98">
        <f>'Period One'!N89+'Period Two'!K90+'Period Three'!K90+'Period Four'!K90+'Period Five'!K90+'Period Six'!K90+'Period Seven'!K90+'Period Eight'!K90</f>
        <v>0</v>
      </c>
      <c r="T80" s="98" t="str">
        <f>'Period One'!O89</f>
        <v>0</v>
      </c>
    </row>
    <row r="81" spans="1:20" x14ac:dyDescent="0.25">
      <c r="A81" s="88">
        <f>'Period One'!A90</f>
        <v>0</v>
      </c>
      <c r="B81" s="90">
        <f>'Period One'!K90</f>
        <v>0</v>
      </c>
      <c r="C81" s="93" t="str">
        <f>'Period One'!N90</f>
        <v>0</v>
      </c>
      <c r="D81" s="90">
        <f>'Period Two'!H91</f>
        <v>0</v>
      </c>
      <c r="E81" s="93" t="str">
        <f>'Period Two'!K91</f>
        <v>0</v>
      </c>
      <c r="F81" s="90">
        <f>'Period Three'!H91</f>
        <v>0</v>
      </c>
      <c r="G81" s="93" t="str">
        <f>'Period Three'!K91</f>
        <v>0</v>
      </c>
      <c r="H81" s="90">
        <f>'Period Four'!H91</f>
        <v>0</v>
      </c>
      <c r="I81" s="93" t="str">
        <f>'Period Four'!K91</f>
        <v>0</v>
      </c>
      <c r="J81" s="90">
        <f>'Period Five'!H91</f>
        <v>0</v>
      </c>
      <c r="K81" s="93" t="str">
        <f>'Period Five'!K91</f>
        <v>0</v>
      </c>
      <c r="L81" s="91">
        <f>'Period Six'!H91</f>
        <v>0</v>
      </c>
      <c r="M81" s="93" t="str">
        <f>'Period Six'!K91</f>
        <v>0</v>
      </c>
      <c r="N81" s="90">
        <f>'Period Seven'!H91</f>
        <v>0</v>
      </c>
      <c r="O81" s="93" t="str">
        <f>'Period Seven'!K91</f>
        <v>0</v>
      </c>
      <c r="P81" s="90">
        <f>'Period Eight'!H91</f>
        <v>0</v>
      </c>
      <c r="Q81" s="93" t="str">
        <f>'Period Eight'!K91</f>
        <v>0</v>
      </c>
      <c r="R81" s="90">
        <f>'Period One'!K90+'Period Two'!H91+'Period Three'!H91+'Period Four'!H91+'Period Five'!H91+'Period Six'!H91+'Period Seven'!H91+'Period Eight'!H91</f>
        <v>0</v>
      </c>
      <c r="S81" s="98">
        <f>'Period One'!N90+'Period Two'!K91+'Period Three'!K91+'Period Four'!K91+'Period Five'!K91+'Period Six'!K91+'Period Seven'!K91+'Period Eight'!K91</f>
        <v>0</v>
      </c>
      <c r="T81" s="98" t="str">
        <f>'Period One'!O90</f>
        <v>0</v>
      </c>
    </row>
    <row r="82" spans="1:20" x14ac:dyDescent="0.25">
      <c r="A82" s="88">
        <f>'Period One'!A91</f>
        <v>0</v>
      </c>
      <c r="B82" s="90">
        <f>'Period One'!K91</f>
        <v>0</v>
      </c>
      <c r="C82" s="93" t="str">
        <f>'Period One'!N91</f>
        <v>0</v>
      </c>
      <c r="D82" s="90">
        <f>'Period Two'!H92</f>
        <v>0</v>
      </c>
      <c r="E82" s="93" t="str">
        <f>'Period Two'!K92</f>
        <v>0</v>
      </c>
      <c r="F82" s="90">
        <f>'Period Three'!H92</f>
        <v>0</v>
      </c>
      <c r="G82" s="93" t="str">
        <f>'Period Three'!K92</f>
        <v>0</v>
      </c>
      <c r="H82" s="90">
        <f>'Period Four'!H92</f>
        <v>0</v>
      </c>
      <c r="I82" s="93" t="str">
        <f>'Period Four'!K92</f>
        <v>0</v>
      </c>
      <c r="J82" s="90">
        <f>'Period Five'!H92</f>
        <v>0</v>
      </c>
      <c r="K82" s="93" t="str">
        <f>'Period Five'!K92</f>
        <v>0</v>
      </c>
      <c r="L82" s="91">
        <f>'Period Six'!H92</f>
        <v>0</v>
      </c>
      <c r="M82" s="93" t="str">
        <f>'Period Six'!K92</f>
        <v>0</v>
      </c>
      <c r="N82" s="90">
        <f>'Period Seven'!H92</f>
        <v>0</v>
      </c>
      <c r="O82" s="93" t="str">
        <f>'Period Seven'!K92</f>
        <v>0</v>
      </c>
      <c r="P82" s="90">
        <f>'Period Eight'!H92</f>
        <v>0</v>
      </c>
      <c r="Q82" s="93" t="str">
        <f>'Period Eight'!K92</f>
        <v>0</v>
      </c>
      <c r="R82" s="90">
        <f>'Period One'!K91+'Period Two'!H92+'Period Three'!H92+'Period Four'!H92+'Period Five'!H92+'Period Six'!H92+'Period Seven'!H92+'Period Eight'!H92</f>
        <v>0</v>
      </c>
      <c r="S82" s="98">
        <f>'Period One'!N91+'Period Two'!K92+'Period Three'!K92+'Period Four'!K92+'Period Five'!K92+'Period Six'!K92+'Period Seven'!K92+'Period Eight'!K92</f>
        <v>0</v>
      </c>
      <c r="T82" s="98" t="str">
        <f>'Period One'!O91</f>
        <v>0</v>
      </c>
    </row>
    <row r="83" spans="1:20" x14ac:dyDescent="0.25">
      <c r="A83" s="88">
        <f>'Period One'!A92</f>
        <v>0</v>
      </c>
      <c r="B83" s="90">
        <f>'Period One'!K92</f>
        <v>0</v>
      </c>
      <c r="C83" s="93" t="str">
        <f>'Period One'!N92</f>
        <v>0</v>
      </c>
      <c r="D83" s="90">
        <f>'Period Two'!H93</f>
        <v>0</v>
      </c>
      <c r="E83" s="93" t="str">
        <f>'Period Two'!K93</f>
        <v>0</v>
      </c>
      <c r="F83" s="90">
        <f>'Period Three'!H93</f>
        <v>0</v>
      </c>
      <c r="G83" s="93" t="str">
        <f>'Period Three'!K93</f>
        <v>0</v>
      </c>
      <c r="H83" s="90">
        <f>'Period Four'!H93</f>
        <v>0</v>
      </c>
      <c r="I83" s="93" t="str">
        <f>'Period Four'!K93</f>
        <v>0</v>
      </c>
      <c r="J83" s="90">
        <f>'Period Five'!H93</f>
        <v>0</v>
      </c>
      <c r="K83" s="93" t="str">
        <f>'Period Five'!K93</f>
        <v>0</v>
      </c>
      <c r="L83" s="91">
        <f>'Period Six'!H93</f>
        <v>0</v>
      </c>
      <c r="M83" s="93" t="str">
        <f>'Period Six'!K93</f>
        <v>0</v>
      </c>
      <c r="N83" s="90">
        <f>'Period Seven'!H93</f>
        <v>0</v>
      </c>
      <c r="O83" s="93" t="str">
        <f>'Period Seven'!K93</f>
        <v>0</v>
      </c>
      <c r="P83" s="90">
        <f>'Period Eight'!H93</f>
        <v>0</v>
      </c>
      <c r="Q83" s="93" t="str">
        <f>'Period Eight'!K93</f>
        <v>0</v>
      </c>
      <c r="R83" s="90">
        <f>'Period One'!K92+'Period Two'!H93+'Period Three'!H93+'Period Four'!H93+'Period Five'!H93+'Period Six'!H93+'Period Seven'!H93+'Period Eight'!H93</f>
        <v>0</v>
      </c>
      <c r="S83" s="98">
        <f>'Period One'!N92+'Period Two'!K93+'Period Three'!K93+'Period Four'!K93+'Period Five'!K93+'Period Six'!K93+'Period Seven'!K93+'Period Eight'!K93</f>
        <v>0</v>
      </c>
      <c r="T83" s="98" t="str">
        <f>'Period One'!O92</f>
        <v>0</v>
      </c>
    </row>
    <row r="84" spans="1:20" x14ac:dyDescent="0.25">
      <c r="A84" s="88">
        <f>'Period One'!A93</f>
        <v>0</v>
      </c>
      <c r="B84" s="90">
        <f>'Period One'!K93</f>
        <v>0</v>
      </c>
      <c r="C84" s="93" t="str">
        <f>'Period One'!N93</f>
        <v>0</v>
      </c>
      <c r="D84" s="90">
        <f>'Period Two'!H94</f>
        <v>0</v>
      </c>
      <c r="E84" s="93" t="str">
        <f>'Period Two'!K94</f>
        <v>0</v>
      </c>
      <c r="F84" s="90">
        <f>'Period Three'!H94</f>
        <v>0</v>
      </c>
      <c r="G84" s="93" t="str">
        <f>'Period Three'!K94</f>
        <v>0</v>
      </c>
      <c r="H84" s="90">
        <f>'Period Four'!H94</f>
        <v>0</v>
      </c>
      <c r="I84" s="93" t="str">
        <f>'Period Four'!K94</f>
        <v>0</v>
      </c>
      <c r="J84" s="90">
        <f>'Period Five'!H94</f>
        <v>0</v>
      </c>
      <c r="K84" s="93" t="str">
        <f>'Period Five'!K94</f>
        <v>0</v>
      </c>
      <c r="L84" s="91">
        <f>'Period Six'!H94</f>
        <v>0</v>
      </c>
      <c r="M84" s="93" t="str">
        <f>'Period Six'!K94</f>
        <v>0</v>
      </c>
      <c r="N84" s="90">
        <f>'Period Seven'!H94</f>
        <v>0</v>
      </c>
      <c r="O84" s="93" t="str">
        <f>'Period Seven'!K94</f>
        <v>0</v>
      </c>
      <c r="P84" s="90">
        <f>'Period Eight'!H94</f>
        <v>0</v>
      </c>
      <c r="Q84" s="93" t="str">
        <f>'Period Eight'!K94</f>
        <v>0</v>
      </c>
      <c r="R84" s="90">
        <f>'Period One'!K93+'Period Two'!H94+'Period Three'!H94+'Period Four'!H94+'Period Five'!H94+'Period Six'!H94+'Period Seven'!H94+'Period Eight'!H94</f>
        <v>0</v>
      </c>
      <c r="S84" s="98">
        <f>'Period One'!N93+'Period Two'!K94+'Period Three'!K94+'Period Four'!K94+'Period Five'!K94+'Period Six'!K94+'Period Seven'!K94+'Period Eight'!K94</f>
        <v>0</v>
      </c>
      <c r="T84" s="98" t="str">
        <f>'Period One'!O93</f>
        <v>0</v>
      </c>
    </row>
    <row r="85" spans="1:20" x14ac:dyDescent="0.25">
      <c r="A85" s="88">
        <f>'Period One'!A94</f>
        <v>0</v>
      </c>
      <c r="B85" s="90">
        <f>'Period One'!K94</f>
        <v>0</v>
      </c>
      <c r="C85" s="93" t="str">
        <f>'Period One'!N94</f>
        <v>0</v>
      </c>
      <c r="D85" s="90">
        <f>'Period Two'!H95</f>
        <v>0</v>
      </c>
      <c r="E85" s="93" t="str">
        <f>'Period Two'!K95</f>
        <v>0</v>
      </c>
      <c r="F85" s="90">
        <f>'Period Three'!H95</f>
        <v>0</v>
      </c>
      <c r="G85" s="93" t="str">
        <f>'Period Three'!K95</f>
        <v>0</v>
      </c>
      <c r="H85" s="90">
        <f>'Period Four'!H95</f>
        <v>0</v>
      </c>
      <c r="I85" s="93" t="str">
        <f>'Period Four'!K95</f>
        <v>0</v>
      </c>
      <c r="J85" s="90">
        <f>'Period Five'!H95</f>
        <v>0</v>
      </c>
      <c r="K85" s="93" t="str">
        <f>'Period Five'!K95</f>
        <v>0</v>
      </c>
      <c r="L85" s="91">
        <f>'Period Six'!H95</f>
        <v>0</v>
      </c>
      <c r="M85" s="93" t="str">
        <f>'Period Six'!K95</f>
        <v>0</v>
      </c>
      <c r="N85" s="90">
        <f>'Period Seven'!H95</f>
        <v>0</v>
      </c>
      <c r="O85" s="93" t="str">
        <f>'Period Seven'!K95</f>
        <v>0</v>
      </c>
      <c r="P85" s="90">
        <f>'Period Eight'!H95</f>
        <v>0</v>
      </c>
      <c r="Q85" s="93" t="str">
        <f>'Period Eight'!K95</f>
        <v>0</v>
      </c>
      <c r="R85" s="90">
        <f>'Period One'!K94+'Period Two'!H95+'Period Three'!H95+'Period Four'!H95+'Period Five'!H95+'Period Six'!H95+'Period Seven'!H95+'Period Eight'!H95</f>
        <v>0</v>
      </c>
      <c r="S85" s="98">
        <f>'Period One'!N94+'Period Two'!K95+'Period Three'!K95+'Period Four'!K95+'Period Five'!K95+'Period Six'!K95+'Period Seven'!K95+'Period Eight'!K95</f>
        <v>0</v>
      </c>
      <c r="T85" s="98" t="str">
        <f>'Period One'!O94</f>
        <v>0</v>
      </c>
    </row>
    <row r="86" spans="1:20" x14ac:dyDescent="0.25">
      <c r="A86" s="88">
        <f>'Period One'!A95</f>
        <v>0</v>
      </c>
      <c r="B86" s="90">
        <f>'Period One'!K95</f>
        <v>0</v>
      </c>
      <c r="C86" s="93" t="str">
        <f>'Period One'!N95</f>
        <v>0</v>
      </c>
      <c r="D86" s="90">
        <f>'Period Two'!H96</f>
        <v>0</v>
      </c>
      <c r="E86" s="93" t="str">
        <f>'Period Two'!K96</f>
        <v>0</v>
      </c>
      <c r="F86" s="90">
        <f>'Period Three'!H96</f>
        <v>0</v>
      </c>
      <c r="G86" s="93" t="str">
        <f>'Period Three'!K96</f>
        <v>0</v>
      </c>
      <c r="H86" s="90">
        <f>'Period Four'!H96</f>
        <v>0</v>
      </c>
      <c r="I86" s="93" t="str">
        <f>'Period Four'!K96</f>
        <v>0</v>
      </c>
      <c r="J86" s="90">
        <f>'Period Five'!H96</f>
        <v>0</v>
      </c>
      <c r="K86" s="93" t="str">
        <f>'Period Five'!K96</f>
        <v>0</v>
      </c>
      <c r="L86" s="91">
        <f>'Period Six'!H96</f>
        <v>0</v>
      </c>
      <c r="M86" s="93" t="str">
        <f>'Period Six'!K96</f>
        <v>0</v>
      </c>
      <c r="N86" s="90">
        <f>'Period Seven'!H96</f>
        <v>0</v>
      </c>
      <c r="O86" s="93" t="str">
        <f>'Period Seven'!K96</f>
        <v>0</v>
      </c>
      <c r="P86" s="90">
        <f>'Period Eight'!H96</f>
        <v>0</v>
      </c>
      <c r="Q86" s="93" t="str">
        <f>'Period Eight'!K96</f>
        <v>0</v>
      </c>
      <c r="R86" s="90">
        <f>'Period One'!K95+'Period Two'!H96+'Period Three'!H96+'Period Four'!H96+'Period Five'!H96+'Period Six'!H96+'Period Seven'!H96+'Period Eight'!H96</f>
        <v>0</v>
      </c>
      <c r="S86" s="98">
        <f>'Period One'!N95+'Period Two'!K96+'Period Three'!K96+'Period Four'!K96+'Period Five'!K96+'Period Six'!K96+'Period Seven'!K96+'Period Eight'!K96</f>
        <v>0</v>
      </c>
      <c r="T86" s="98" t="str">
        <f>'Period One'!O95</f>
        <v>0</v>
      </c>
    </row>
    <row r="87" spans="1:20" hidden="1" x14ac:dyDescent="0.25">
      <c r="A87" s="88">
        <f>'Period One'!A96</f>
        <v>0</v>
      </c>
      <c r="B87" s="90">
        <f>'Period One'!K96</f>
        <v>0</v>
      </c>
      <c r="C87" s="93" t="str">
        <f>'Period One'!N96</f>
        <v>0</v>
      </c>
      <c r="D87" s="90">
        <f>'Period Two'!H97</f>
        <v>0</v>
      </c>
      <c r="E87" s="93" t="str">
        <f>'Period Two'!K97</f>
        <v>0</v>
      </c>
      <c r="F87" s="90">
        <f>'Period Three'!H97</f>
        <v>0</v>
      </c>
      <c r="G87" s="93" t="str">
        <f>'Period Three'!K97</f>
        <v>0</v>
      </c>
      <c r="H87" s="90">
        <f>'Period Four'!H97</f>
        <v>0</v>
      </c>
      <c r="I87" s="93" t="str">
        <f>'Period Four'!K97</f>
        <v>0</v>
      </c>
      <c r="J87" s="90">
        <f>'Period Five'!H97</f>
        <v>0</v>
      </c>
      <c r="K87" s="93" t="str">
        <f>'Period Five'!K97</f>
        <v>0</v>
      </c>
      <c r="L87" s="91">
        <f>'Period Six'!H97</f>
        <v>0</v>
      </c>
      <c r="M87" s="93" t="str">
        <f>'Period Six'!K97</f>
        <v>0</v>
      </c>
      <c r="N87" s="90">
        <f>'Period Seven'!H97</f>
        <v>0</v>
      </c>
      <c r="O87" s="93" t="str">
        <f>'Period Seven'!K97</f>
        <v>0</v>
      </c>
      <c r="P87" s="90">
        <f>'Period Eight'!H97</f>
        <v>0</v>
      </c>
      <c r="Q87" s="99" t="str">
        <f>'Period Eight'!K97</f>
        <v>0</v>
      </c>
      <c r="S87" s="89"/>
      <c r="T87" s="89"/>
    </row>
    <row r="88" spans="1:20" hidden="1" x14ac:dyDescent="0.25">
      <c r="A88" s="88">
        <f>'Period One'!A97</f>
        <v>0</v>
      </c>
      <c r="B88" s="90">
        <f>'Period One'!K97</f>
        <v>0</v>
      </c>
      <c r="C88" s="93" t="str">
        <f>'Period One'!N97</f>
        <v>0</v>
      </c>
      <c r="D88" s="90">
        <f>'Period Two'!H98</f>
        <v>0</v>
      </c>
      <c r="E88" s="93" t="str">
        <f>'Period Two'!K98</f>
        <v>0</v>
      </c>
      <c r="F88" s="90">
        <f>'Period Three'!H98</f>
        <v>0</v>
      </c>
      <c r="G88" s="93" t="str">
        <f>'Period Three'!K98</f>
        <v>0</v>
      </c>
      <c r="H88" s="90">
        <f>'Period Four'!H98</f>
        <v>0</v>
      </c>
      <c r="I88" s="93" t="str">
        <f>'Period Four'!K98</f>
        <v>0</v>
      </c>
      <c r="J88" s="90">
        <f>'Period Five'!H98</f>
        <v>0</v>
      </c>
      <c r="K88" s="93" t="str">
        <f>'Period Five'!K98</f>
        <v>0</v>
      </c>
      <c r="L88" s="91">
        <f>'Period Six'!H98</f>
        <v>0</v>
      </c>
      <c r="M88" s="93" t="str">
        <f>'Period Six'!K98</f>
        <v>0</v>
      </c>
      <c r="N88" s="90">
        <f>'Period Seven'!H98</f>
        <v>0</v>
      </c>
      <c r="O88" s="93" t="str">
        <f>'Period Seven'!K98</f>
        <v>0</v>
      </c>
      <c r="P88" s="90">
        <f>'Period Eight'!H98</f>
        <v>0</v>
      </c>
      <c r="Q88" s="99" t="str">
        <f>'Period Eight'!K98</f>
        <v>0</v>
      </c>
      <c r="S88" s="89"/>
      <c r="T88" s="89"/>
    </row>
    <row r="89" spans="1:20" hidden="1" x14ac:dyDescent="0.25">
      <c r="A89" s="88">
        <f>'Period One'!A98</f>
        <v>0</v>
      </c>
      <c r="B89" s="90">
        <f>'Period One'!K98</f>
        <v>0</v>
      </c>
      <c r="C89" s="93" t="str">
        <f>'Period One'!N98</f>
        <v>0</v>
      </c>
      <c r="D89" s="90">
        <f>'Period Two'!H99</f>
        <v>0</v>
      </c>
      <c r="E89" s="93" t="str">
        <f>'Period Two'!K99</f>
        <v>0</v>
      </c>
      <c r="F89" s="90">
        <f>'Period Three'!H99</f>
        <v>0</v>
      </c>
      <c r="G89" s="93" t="str">
        <f>'Period Three'!K99</f>
        <v>0</v>
      </c>
      <c r="H89" s="90">
        <f>'Period Four'!H99</f>
        <v>0</v>
      </c>
      <c r="I89" s="93" t="str">
        <f>'Period Four'!K99</f>
        <v>0</v>
      </c>
      <c r="J89" s="90">
        <f>'Period Five'!H99</f>
        <v>0</v>
      </c>
      <c r="K89" s="93" t="str">
        <f>'Period Five'!K99</f>
        <v>0</v>
      </c>
      <c r="L89" s="91">
        <f>'Period Six'!H99</f>
        <v>0</v>
      </c>
      <c r="M89" s="93" t="str">
        <f>'Period Six'!K99</f>
        <v>0</v>
      </c>
      <c r="N89" s="90">
        <f>'Period Seven'!H99</f>
        <v>0</v>
      </c>
      <c r="O89" s="93" t="str">
        <f>'Period Seven'!K99</f>
        <v>0</v>
      </c>
      <c r="P89" s="90">
        <f>'Period Eight'!H99</f>
        <v>0</v>
      </c>
      <c r="Q89" s="99" t="str">
        <f>'Period Eight'!K99</f>
        <v>0</v>
      </c>
      <c r="S89" s="89"/>
      <c r="T89" s="89"/>
    </row>
    <row r="90" spans="1:20" hidden="1" x14ac:dyDescent="0.25">
      <c r="A90" s="88">
        <f>'Period One'!A99</f>
        <v>0</v>
      </c>
      <c r="B90" s="90">
        <f>'Period One'!K99</f>
        <v>0</v>
      </c>
      <c r="C90" s="93" t="str">
        <f>'Period One'!N99</f>
        <v>0</v>
      </c>
      <c r="D90" s="90">
        <f>'Period Two'!H100</f>
        <v>0</v>
      </c>
      <c r="E90" s="93" t="str">
        <f>'Period Two'!K100</f>
        <v>0</v>
      </c>
      <c r="F90" s="90">
        <f>'Period Three'!H100</f>
        <v>0</v>
      </c>
      <c r="G90" s="93" t="str">
        <f>'Period Three'!K100</f>
        <v>0</v>
      </c>
      <c r="H90" s="90">
        <f>'Period Four'!H100</f>
        <v>0</v>
      </c>
      <c r="I90" s="93" t="str">
        <f>'Period Four'!K100</f>
        <v>0</v>
      </c>
      <c r="J90" s="90">
        <f>'Period Five'!H100</f>
        <v>0</v>
      </c>
      <c r="K90" s="93" t="str">
        <f>'Period Five'!K100</f>
        <v>0</v>
      </c>
      <c r="L90" s="91">
        <f>'Period Six'!H100</f>
        <v>0</v>
      </c>
      <c r="M90" s="93" t="str">
        <f>'Period Six'!K100</f>
        <v>0</v>
      </c>
      <c r="N90" s="90">
        <f>'Period Seven'!H100</f>
        <v>0</v>
      </c>
      <c r="O90" s="93" t="str">
        <f>'Period Seven'!K100</f>
        <v>0</v>
      </c>
      <c r="P90" s="90">
        <f>'Period Eight'!H100</f>
        <v>0</v>
      </c>
      <c r="Q90" s="99" t="str">
        <f>'Period Eight'!K100</f>
        <v>0</v>
      </c>
      <c r="S90" s="89"/>
      <c r="T90" s="89"/>
    </row>
    <row r="91" spans="1:20" hidden="1" x14ac:dyDescent="0.25">
      <c r="A91" s="88">
        <f>'Period One'!A100</f>
        <v>0</v>
      </c>
      <c r="B91" s="90">
        <f>'Period One'!K100</f>
        <v>0</v>
      </c>
      <c r="C91" s="93" t="str">
        <f>'Period One'!N100</f>
        <v>0</v>
      </c>
      <c r="D91" s="90">
        <f>'Period Two'!H101</f>
        <v>0</v>
      </c>
      <c r="E91" s="93" t="str">
        <f>'Period Two'!K101</f>
        <v>0</v>
      </c>
      <c r="F91" s="90">
        <f>'Period Three'!H101</f>
        <v>0</v>
      </c>
      <c r="G91" s="93" t="str">
        <f>'Period Three'!K101</f>
        <v>0</v>
      </c>
      <c r="H91" s="90">
        <f>'Period Four'!H101</f>
        <v>0</v>
      </c>
      <c r="I91" s="93" t="str">
        <f>'Period Four'!K101</f>
        <v>0</v>
      </c>
      <c r="J91" s="90">
        <f>'Period Five'!H101</f>
        <v>0</v>
      </c>
      <c r="K91" s="93" t="str">
        <f>'Period Five'!K101</f>
        <v>0</v>
      </c>
      <c r="L91" s="91">
        <f>'Period Six'!H101</f>
        <v>0</v>
      </c>
      <c r="M91" s="93" t="str">
        <f>'Period Six'!K101</f>
        <v>0</v>
      </c>
      <c r="N91" s="90">
        <f>'Period Seven'!H101</f>
        <v>0</v>
      </c>
      <c r="O91" s="93" t="str">
        <f>'Period Seven'!K101</f>
        <v>0</v>
      </c>
      <c r="P91" s="90">
        <f>'Period Eight'!H101</f>
        <v>0</v>
      </c>
      <c r="Q91" s="99" t="str">
        <f>'Period Eight'!K101</f>
        <v>0</v>
      </c>
      <c r="S91" s="89"/>
      <c r="T91" s="89"/>
    </row>
    <row r="92" spans="1:20" hidden="1" x14ac:dyDescent="0.25">
      <c r="A92" s="88">
        <f>'Period One'!A101</f>
        <v>0</v>
      </c>
      <c r="B92" s="90">
        <f>'Period One'!K101</f>
        <v>0</v>
      </c>
      <c r="C92" s="93" t="str">
        <f>'Period One'!N101</f>
        <v>0</v>
      </c>
      <c r="D92" s="90">
        <f>'Period Two'!H102</f>
        <v>0</v>
      </c>
      <c r="E92" s="93" t="str">
        <f>'Period Two'!K102</f>
        <v>0</v>
      </c>
      <c r="F92" s="90">
        <f>'Period Three'!H102</f>
        <v>0</v>
      </c>
      <c r="G92" s="93" t="str">
        <f>'Period Three'!K102</f>
        <v>0</v>
      </c>
      <c r="H92" s="90">
        <f>'Period Four'!H102</f>
        <v>0</v>
      </c>
      <c r="I92" s="93" t="str">
        <f>'Period Four'!K102</f>
        <v>0</v>
      </c>
      <c r="J92" s="90">
        <f>'Period Five'!H102</f>
        <v>0</v>
      </c>
      <c r="K92" s="93" t="str">
        <f>'Period Five'!K102</f>
        <v>0</v>
      </c>
      <c r="L92" s="91">
        <f>'Period Six'!H102</f>
        <v>0</v>
      </c>
      <c r="M92" s="93" t="str">
        <f>'Period Six'!K102</f>
        <v>0</v>
      </c>
      <c r="N92" s="90">
        <f>'Period Seven'!H102</f>
        <v>0</v>
      </c>
      <c r="O92" s="93" t="str">
        <f>'Period Seven'!K102</f>
        <v>0</v>
      </c>
      <c r="P92" s="90">
        <f>'Period Eight'!H102</f>
        <v>0</v>
      </c>
      <c r="Q92" s="99" t="str">
        <f>'Period Eight'!K102</f>
        <v>0</v>
      </c>
      <c r="S92" s="89"/>
      <c r="T92" s="89"/>
    </row>
    <row r="93" spans="1:20" hidden="1" x14ac:dyDescent="0.25">
      <c r="A93" s="88">
        <f>'Period One'!A102</f>
        <v>0</v>
      </c>
      <c r="B93" s="90">
        <f>'Period One'!K102</f>
        <v>0</v>
      </c>
      <c r="C93" s="93" t="str">
        <f>'Period One'!N102</f>
        <v>0</v>
      </c>
      <c r="D93" s="90">
        <f>'Period Two'!H103</f>
        <v>0</v>
      </c>
      <c r="E93" s="93" t="str">
        <f>'Period Two'!K103</f>
        <v>0</v>
      </c>
      <c r="F93" s="90">
        <f>'Period Three'!H103</f>
        <v>0</v>
      </c>
      <c r="G93" s="93" t="str">
        <f>'Period Three'!K103</f>
        <v>0</v>
      </c>
      <c r="H93" s="90">
        <f>'Period Four'!H103</f>
        <v>0</v>
      </c>
      <c r="I93" s="93" t="str">
        <f>'Period Four'!K103</f>
        <v>0</v>
      </c>
      <c r="J93" s="90">
        <f>'Period Five'!H103</f>
        <v>0</v>
      </c>
      <c r="K93" s="93" t="str">
        <f>'Period Five'!K103</f>
        <v>0</v>
      </c>
      <c r="L93" s="91">
        <f>'Period Six'!H103</f>
        <v>0</v>
      </c>
      <c r="M93" s="93" t="str">
        <f>'Period Six'!K103</f>
        <v>0</v>
      </c>
      <c r="N93" s="90">
        <f>'Period Seven'!H103</f>
        <v>0</v>
      </c>
      <c r="O93" s="93" t="str">
        <f>'Period Seven'!K103</f>
        <v>0</v>
      </c>
      <c r="P93" s="90">
        <f>'Period Eight'!H103</f>
        <v>0</v>
      </c>
      <c r="Q93" s="99" t="str">
        <f>'Period Eight'!K103</f>
        <v>0</v>
      </c>
      <c r="S93" s="89"/>
      <c r="T93" s="89"/>
    </row>
    <row r="94" spans="1:20" hidden="1" x14ac:dyDescent="0.25">
      <c r="A94" s="88">
        <f>'Period One'!A103</f>
        <v>0</v>
      </c>
      <c r="B94" s="90">
        <f>'Period One'!K103</f>
        <v>0</v>
      </c>
      <c r="C94" s="93" t="str">
        <f>'Period One'!N103</f>
        <v>0</v>
      </c>
      <c r="D94" s="90">
        <f>'Period Two'!H104</f>
        <v>0</v>
      </c>
      <c r="E94" s="93" t="str">
        <f>'Period Two'!K104</f>
        <v>0</v>
      </c>
      <c r="F94" s="90">
        <f>'Period Three'!H104</f>
        <v>0</v>
      </c>
      <c r="G94" s="93" t="str">
        <f>'Period Three'!K104</f>
        <v>0</v>
      </c>
      <c r="H94" s="90">
        <f>'Period Four'!H104</f>
        <v>0</v>
      </c>
      <c r="I94" s="93" t="str">
        <f>'Period Four'!K104</f>
        <v>0</v>
      </c>
      <c r="J94" s="90">
        <f>'Period Five'!H104</f>
        <v>0</v>
      </c>
      <c r="K94" s="93" t="str">
        <f>'Period Five'!K104</f>
        <v>0</v>
      </c>
      <c r="L94" s="91">
        <f>'Period Six'!H104</f>
        <v>0</v>
      </c>
      <c r="M94" s="93" t="str">
        <f>'Period Six'!K104</f>
        <v>0</v>
      </c>
      <c r="N94" s="90">
        <f>'Period Seven'!H104</f>
        <v>0</v>
      </c>
      <c r="O94" s="93" t="str">
        <f>'Period Seven'!K104</f>
        <v>0</v>
      </c>
      <c r="P94" s="90">
        <f>'Period Eight'!H104</f>
        <v>0</v>
      </c>
      <c r="Q94" s="99" t="str">
        <f>'Period Eight'!K104</f>
        <v>0</v>
      </c>
      <c r="S94" s="89"/>
      <c r="T94" s="89"/>
    </row>
    <row r="95" spans="1:20" hidden="1" x14ac:dyDescent="0.25">
      <c r="A95" s="88">
        <f>'Period One'!A104</f>
        <v>0</v>
      </c>
      <c r="B95" s="90">
        <f>'Period One'!K104</f>
        <v>0</v>
      </c>
      <c r="C95" s="93" t="str">
        <f>'Period One'!N104</f>
        <v>0</v>
      </c>
      <c r="D95" s="90">
        <f>'Period Two'!H105</f>
        <v>0</v>
      </c>
      <c r="E95" s="93" t="str">
        <f>'Period Two'!K105</f>
        <v>0</v>
      </c>
      <c r="F95" s="90">
        <f>'Period Three'!H105</f>
        <v>0</v>
      </c>
      <c r="G95" s="93" t="str">
        <f>'Period Three'!K105</f>
        <v>0</v>
      </c>
      <c r="H95" s="90">
        <f>'Period Four'!H105</f>
        <v>0</v>
      </c>
      <c r="I95" s="93" t="str">
        <f>'Period Four'!K105</f>
        <v>0</v>
      </c>
      <c r="J95" s="90">
        <f>'Period Five'!H105</f>
        <v>0</v>
      </c>
      <c r="K95" s="93" t="str">
        <f>'Period Five'!K105</f>
        <v>0</v>
      </c>
      <c r="L95" s="91">
        <f>'Period Six'!H105</f>
        <v>0</v>
      </c>
      <c r="M95" s="93" t="str">
        <f>'Period Six'!K105</f>
        <v>0</v>
      </c>
      <c r="N95" s="90">
        <f>'Period Seven'!H105</f>
        <v>0</v>
      </c>
      <c r="O95" s="93" t="str">
        <f>'Period Seven'!K105</f>
        <v>0</v>
      </c>
      <c r="P95" s="90">
        <f>'Period Eight'!H105</f>
        <v>0</v>
      </c>
      <c r="Q95" s="99" t="str">
        <f>'Period Eight'!K105</f>
        <v>0</v>
      </c>
      <c r="S95" s="89"/>
      <c r="T95" s="89"/>
    </row>
    <row r="96" spans="1:20" hidden="1" x14ac:dyDescent="0.25">
      <c r="A96" s="88">
        <f>'Period One'!A105</f>
        <v>0</v>
      </c>
      <c r="B96" s="90">
        <f>'Period One'!K105</f>
        <v>0</v>
      </c>
      <c r="C96" s="93" t="str">
        <f>'Period One'!N105</f>
        <v>0</v>
      </c>
      <c r="D96" s="90">
        <f>'Period Two'!H106</f>
        <v>0</v>
      </c>
      <c r="E96" s="93" t="str">
        <f>'Period Two'!K106</f>
        <v>0</v>
      </c>
      <c r="F96" s="90">
        <f>'Period Three'!H106</f>
        <v>0</v>
      </c>
      <c r="G96" s="93" t="str">
        <f>'Period Three'!K106</f>
        <v>0</v>
      </c>
      <c r="H96" s="90">
        <f>'Period Four'!H106</f>
        <v>0</v>
      </c>
      <c r="I96" s="93" t="str">
        <f>'Period Four'!K106</f>
        <v>0</v>
      </c>
      <c r="J96" s="90">
        <f>'Period Five'!H106</f>
        <v>0</v>
      </c>
      <c r="K96" s="93" t="str">
        <f>'Period Five'!K106</f>
        <v>0</v>
      </c>
      <c r="L96" s="91">
        <f>'Period Six'!H106</f>
        <v>0</v>
      </c>
      <c r="M96" s="93" t="str">
        <f>'Period Six'!K106</f>
        <v>0</v>
      </c>
      <c r="N96" s="90">
        <f>'Period Seven'!H106</f>
        <v>0</v>
      </c>
      <c r="O96" s="93" t="str">
        <f>'Period Seven'!K106</f>
        <v>0</v>
      </c>
      <c r="P96" s="90">
        <f>'Period Eight'!H106</f>
        <v>0</v>
      </c>
      <c r="Q96" s="99" t="str">
        <f>'Period Eight'!K106</f>
        <v>0</v>
      </c>
      <c r="S96" s="89"/>
      <c r="T96" s="89"/>
    </row>
    <row r="97" spans="1:20" hidden="1" x14ac:dyDescent="0.25">
      <c r="A97" s="88">
        <f>'Period One'!A106</f>
        <v>0</v>
      </c>
      <c r="B97" s="90">
        <f>'Period One'!K106</f>
        <v>0</v>
      </c>
      <c r="C97" s="93" t="str">
        <f>'Period One'!N106</f>
        <v>0</v>
      </c>
      <c r="D97" s="90">
        <f>'Period Two'!H107</f>
        <v>0</v>
      </c>
      <c r="E97" s="93" t="str">
        <f>'Period Two'!K107</f>
        <v>0</v>
      </c>
      <c r="F97" s="90">
        <f>'Period Three'!H107</f>
        <v>0</v>
      </c>
      <c r="G97" s="93" t="str">
        <f>'Period Three'!K107</f>
        <v>0</v>
      </c>
      <c r="H97" s="90">
        <f>'Period Four'!H107</f>
        <v>0</v>
      </c>
      <c r="I97" s="93" t="str">
        <f>'Period Four'!K107</f>
        <v>0</v>
      </c>
      <c r="J97" s="90">
        <f>'Period Five'!H107</f>
        <v>0</v>
      </c>
      <c r="K97" s="93" t="str">
        <f>'Period Five'!K107</f>
        <v>0</v>
      </c>
      <c r="L97" s="91">
        <f>'Period Six'!H107</f>
        <v>0</v>
      </c>
      <c r="M97" s="93" t="str">
        <f>'Period Six'!K107</f>
        <v>0</v>
      </c>
      <c r="N97" s="90">
        <f>'Period Seven'!H107</f>
        <v>0</v>
      </c>
      <c r="O97" s="93" t="str">
        <f>'Period Seven'!K107</f>
        <v>0</v>
      </c>
      <c r="P97" s="90">
        <f>'Period Eight'!H107</f>
        <v>0</v>
      </c>
      <c r="Q97" s="99" t="str">
        <f>'Period Eight'!K107</f>
        <v>0</v>
      </c>
      <c r="S97" s="89"/>
      <c r="T97" s="89"/>
    </row>
    <row r="98" spans="1:20" hidden="1" x14ac:dyDescent="0.25">
      <c r="A98" s="88">
        <f>'Period One'!A107</f>
        <v>0</v>
      </c>
      <c r="B98" s="90">
        <f>'Period One'!K107</f>
        <v>0</v>
      </c>
      <c r="C98" s="93" t="str">
        <f>'Period One'!N107</f>
        <v>0</v>
      </c>
      <c r="D98" s="90">
        <f>'Period Two'!H108</f>
        <v>0</v>
      </c>
      <c r="E98" s="93" t="str">
        <f>'Period Two'!K108</f>
        <v>0</v>
      </c>
      <c r="F98" s="90">
        <f>'Period Three'!H108</f>
        <v>0</v>
      </c>
      <c r="G98" s="93" t="str">
        <f>'Period Three'!K108</f>
        <v>0</v>
      </c>
      <c r="H98" s="90">
        <f>'Period Four'!H108</f>
        <v>0</v>
      </c>
      <c r="I98" s="93" t="str">
        <f>'Period Four'!K108</f>
        <v>0</v>
      </c>
      <c r="J98" s="90">
        <f>'Period Five'!H108</f>
        <v>0</v>
      </c>
      <c r="K98" s="93" t="str">
        <f>'Period Five'!K108</f>
        <v>0</v>
      </c>
      <c r="L98" s="91">
        <f>'Period Six'!H108</f>
        <v>0</v>
      </c>
      <c r="M98" s="93" t="str">
        <f>'Period Six'!K108</f>
        <v>0</v>
      </c>
      <c r="N98" s="90">
        <f>'Period Seven'!H108</f>
        <v>0</v>
      </c>
      <c r="O98" s="93" t="str">
        <f>'Period Seven'!K108</f>
        <v>0</v>
      </c>
      <c r="P98" s="90">
        <f>'Period Eight'!H108</f>
        <v>0</v>
      </c>
      <c r="Q98" s="99" t="str">
        <f>'Period Eight'!K108</f>
        <v>0</v>
      </c>
    </row>
    <row r="99" spans="1:20" hidden="1" x14ac:dyDescent="0.25">
      <c r="A99" s="88">
        <f>'Period One'!A108</f>
        <v>0</v>
      </c>
      <c r="B99" s="90">
        <f>'Period One'!K108</f>
        <v>0</v>
      </c>
      <c r="C99" s="93" t="str">
        <f>'Period One'!N108</f>
        <v>0</v>
      </c>
      <c r="D99" s="90">
        <f>'Period Two'!H109</f>
        <v>0</v>
      </c>
      <c r="E99" s="93" t="str">
        <f>'Period Two'!K109</f>
        <v>0</v>
      </c>
      <c r="F99" s="90">
        <f>'Period Three'!H109</f>
        <v>0</v>
      </c>
      <c r="G99" s="93" t="str">
        <f>'Period Three'!K109</f>
        <v>0</v>
      </c>
      <c r="H99" s="90">
        <f>'Period Four'!H109</f>
        <v>0</v>
      </c>
      <c r="I99" s="93" t="str">
        <f>'Period Four'!K109</f>
        <v>0</v>
      </c>
      <c r="J99" s="90">
        <f>'Period Five'!H109</f>
        <v>0</v>
      </c>
      <c r="K99" s="93" t="str">
        <f>'Period Five'!K109</f>
        <v>0</v>
      </c>
      <c r="L99" s="91">
        <f>'Period Six'!H109</f>
        <v>0</v>
      </c>
      <c r="M99" s="93" t="str">
        <f>'Period Six'!K109</f>
        <v>0</v>
      </c>
      <c r="N99" s="90">
        <f>'Period Seven'!H109</f>
        <v>0</v>
      </c>
      <c r="O99" s="93" t="str">
        <f>'Period Seven'!K109</f>
        <v>0</v>
      </c>
      <c r="P99" s="90">
        <f>'Period Eight'!H109</f>
        <v>0</v>
      </c>
      <c r="Q99" s="99" t="str">
        <f>'Period Eight'!K109</f>
        <v>0</v>
      </c>
    </row>
    <row r="100" spans="1:20" hidden="1" x14ac:dyDescent="0.25">
      <c r="A100" s="88">
        <f>'Period One'!A109</f>
        <v>0</v>
      </c>
      <c r="B100" s="90">
        <f>'Period One'!K109</f>
        <v>0</v>
      </c>
      <c r="C100" s="93" t="str">
        <f>'Period One'!N109</f>
        <v>0</v>
      </c>
      <c r="D100" s="90">
        <f>'Period Two'!H110</f>
        <v>0</v>
      </c>
      <c r="E100" s="93" t="str">
        <f>'Period Two'!K110</f>
        <v>0</v>
      </c>
      <c r="F100" s="90">
        <f>'Period Three'!H110</f>
        <v>0</v>
      </c>
      <c r="G100" s="93" t="str">
        <f>'Period Three'!K110</f>
        <v>0</v>
      </c>
      <c r="H100" s="90">
        <f>'Period Four'!H110</f>
        <v>0</v>
      </c>
      <c r="I100" s="93" t="str">
        <f>'Period Four'!K110</f>
        <v>0</v>
      </c>
      <c r="J100" s="90">
        <f>'Period Five'!H110</f>
        <v>0</v>
      </c>
      <c r="K100" s="93" t="str">
        <f>'Period Five'!K110</f>
        <v>0</v>
      </c>
      <c r="L100" s="91">
        <f>'Period Six'!H110</f>
        <v>0</v>
      </c>
      <c r="M100" s="93" t="str">
        <f>'Period Six'!K110</f>
        <v>0</v>
      </c>
      <c r="N100" s="90">
        <f>'Period Seven'!H110</f>
        <v>0</v>
      </c>
      <c r="O100" s="93" t="str">
        <f>'Period Seven'!K110</f>
        <v>0</v>
      </c>
      <c r="P100" s="90">
        <f>'Period Eight'!H110</f>
        <v>0</v>
      </c>
      <c r="Q100" s="99" t="str">
        <f>'Period Eight'!K110</f>
        <v>0</v>
      </c>
    </row>
    <row r="101" spans="1:20" hidden="1" x14ac:dyDescent="0.25">
      <c r="A101" s="88">
        <f>'Period One'!A110</f>
        <v>0</v>
      </c>
      <c r="B101" s="90">
        <f>'Period One'!K110</f>
        <v>0</v>
      </c>
      <c r="C101" s="93" t="str">
        <f>'Period One'!N110</f>
        <v>0</v>
      </c>
      <c r="D101" s="90">
        <f>'Period Two'!H111</f>
        <v>0</v>
      </c>
      <c r="E101" s="93" t="str">
        <f>'Period Two'!K111</f>
        <v>0</v>
      </c>
      <c r="F101" s="90">
        <f>'Period Three'!H111</f>
        <v>0</v>
      </c>
      <c r="G101" s="93" t="str">
        <f>'Period Three'!K111</f>
        <v>0</v>
      </c>
      <c r="H101" s="90">
        <f>'Period Four'!H111</f>
        <v>0</v>
      </c>
      <c r="I101" s="93" t="str">
        <f>'Period Four'!K111</f>
        <v>0</v>
      </c>
      <c r="J101" s="90">
        <f>'Period Five'!H111</f>
        <v>0</v>
      </c>
      <c r="K101" s="93" t="str">
        <f>'Period Five'!K111</f>
        <v>0</v>
      </c>
      <c r="L101" s="91">
        <f>'Period Six'!H111</f>
        <v>0</v>
      </c>
      <c r="M101" s="93" t="str">
        <f>'Period Six'!K111</f>
        <v>0</v>
      </c>
      <c r="N101" s="90">
        <f>'Period Seven'!H111</f>
        <v>0</v>
      </c>
      <c r="O101" s="93" t="str">
        <f>'Period Seven'!K111</f>
        <v>0</v>
      </c>
      <c r="P101" s="90">
        <f>'Period Eight'!H111</f>
        <v>0</v>
      </c>
      <c r="Q101" s="99" t="str">
        <f>'Period Eight'!K111</f>
        <v>0</v>
      </c>
    </row>
    <row r="102" spans="1:20" hidden="1" x14ac:dyDescent="0.25">
      <c r="A102" s="88">
        <f>'Period One'!A111</f>
        <v>0</v>
      </c>
      <c r="B102" s="90">
        <f>'Period One'!K111</f>
        <v>0</v>
      </c>
      <c r="C102" s="93" t="str">
        <f>'Period One'!N111</f>
        <v>0</v>
      </c>
      <c r="D102" s="90">
        <f>'Period Two'!H112</f>
        <v>0</v>
      </c>
      <c r="E102" s="93" t="str">
        <f>'Period Two'!K112</f>
        <v>0</v>
      </c>
      <c r="F102" s="90">
        <f>'Period Three'!H112</f>
        <v>0</v>
      </c>
      <c r="G102" s="93" t="str">
        <f>'Period Three'!K112</f>
        <v>0</v>
      </c>
      <c r="H102" s="90">
        <f>'Period Four'!H112</f>
        <v>0</v>
      </c>
      <c r="I102" s="93" t="str">
        <f>'Period Four'!K112</f>
        <v>0</v>
      </c>
      <c r="J102" s="90">
        <f>'Period Five'!H112</f>
        <v>0</v>
      </c>
      <c r="K102" s="93" t="str">
        <f>'Period Five'!K112</f>
        <v>0</v>
      </c>
      <c r="L102" s="91">
        <f>'Period Six'!H112</f>
        <v>0</v>
      </c>
      <c r="M102" s="93" t="str">
        <f>'Period Six'!K112</f>
        <v>0</v>
      </c>
      <c r="N102" s="90">
        <f>'Period Seven'!H112</f>
        <v>0</v>
      </c>
      <c r="O102" s="93" t="str">
        <f>'Period Seven'!K112</f>
        <v>0</v>
      </c>
      <c r="P102" s="90">
        <f>'Period Eight'!H112</f>
        <v>0</v>
      </c>
      <c r="Q102" s="99" t="str">
        <f>'Period Eight'!K112</f>
        <v>0</v>
      </c>
    </row>
    <row r="103" spans="1:20" hidden="1" x14ac:dyDescent="0.25">
      <c r="A103" s="88">
        <f>'Period One'!A112</f>
        <v>0</v>
      </c>
      <c r="B103" s="90">
        <f>'Period One'!K112</f>
        <v>0</v>
      </c>
      <c r="C103" s="93" t="str">
        <f>'Period One'!N112</f>
        <v>0</v>
      </c>
      <c r="D103" s="90">
        <f>'Period Two'!H113</f>
        <v>0</v>
      </c>
      <c r="E103" s="93" t="str">
        <f>'Period Two'!K113</f>
        <v>0</v>
      </c>
      <c r="F103" s="90">
        <f>'Period Three'!H113</f>
        <v>0</v>
      </c>
      <c r="G103" s="93" t="str">
        <f>'Period Three'!K113</f>
        <v>0</v>
      </c>
      <c r="H103" s="90">
        <f>'Period Four'!H113</f>
        <v>0</v>
      </c>
      <c r="I103" s="93" t="str">
        <f>'Period Four'!K113</f>
        <v>0</v>
      </c>
      <c r="J103" s="90">
        <f>'Period Five'!H113</f>
        <v>0</v>
      </c>
      <c r="K103" s="93" t="str">
        <f>'Period Five'!K113</f>
        <v>0</v>
      </c>
      <c r="L103" s="91">
        <f>'Period Six'!H113</f>
        <v>0</v>
      </c>
      <c r="M103" s="93" t="str">
        <f>'Period Six'!K113</f>
        <v>0</v>
      </c>
      <c r="N103" s="90">
        <f>'Period Seven'!H113</f>
        <v>0</v>
      </c>
      <c r="O103" s="93" t="str">
        <f>'Period Seven'!K113</f>
        <v>0</v>
      </c>
      <c r="P103" s="90">
        <f>'Period Eight'!H113</f>
        <v>0</v>
      </c>
      <c r="Q103" s="99" t="str">
        <f>'Period Eight'!K113</f>
        <v>0</v>
      </c>
    </row>
    <row r="104" spans="1:20" s="101" customFormat="1" ht="21" x14ac:dyDescent="0.35">
      <c r="A104" s="112"/>
      <c r="B104" s="113">
        <f>SUM(B4:B103)</f>
        <v>0</v>
      </c>
      <c r="C104" s="114">
        <f t="shared" ref="C104:S104" si="0">SUM(C4:C103)</f>
        <v>0</v>
      </c>
      <c r="D104" s="113">
        <f t="shared" si="0"/>
        <v>0</v>
      </c>
      <c r="E104" s="114">
        <f t="shared" si="0"/>
        <v>0</v>
      </c>
      <c r="F104" s="113">
        <f t="shared" si="0"/>
        <v>0</v>
      </c>
      <c r="G104" s="114">
        <f t="shared" si="0"/>
        <v>0</v>
      </c>
      <c r="H104" s="113">
        <f t="shared" si="0"/>
        <v>0</v>
      </c>
      <c r="I104" s="114">
        <f t="shared" si="0"/>
        <v>0</v>
      </c>
      <c r="J104" s="113">
        <f t="shared" si="0"/>
        <v>0</v>
      </c>
      <c r="K104" s="114">
        <f t="shared" si="0"/>
        <v>0</v>
      </c>
      <c r="L104" s="113">
        <f t="shared" si="0"/>
        <v>0</v>
      </c>
      <c r="M104" s="114">
        <f t="shared" si="0"/>
        <v>0</v>
      </c>
      <c r="N104" s="113">
        <f t="shared" si="0"/>
        <v>0</v>
      </c>
      <c r="O104" s="114">
        <f t="shared" si="0"/>
        <v>0</v>
      </c>
      <c r="P104" s="113">
        <f t="shared" si="0"/>
        <v>0</v>
      </c>
      <c r="Q104" s="114">
        <f t="shared" si="0"/>
        <v>0</v>
      </c>
      <c r="R104" s="113">
        <f t="shared" si="0"/>
        <v>0</v>
      </c>
      <c r="S104" s="115">
        <f t="shared" si="0"/>
        <v>0</v>
      </c>
      <c r="T104" s="115">
        <f>Table2[[#Totals],[Compensation]]</f>
        <v>0</v>
      </c>
    </row>
  </sheetData>
  <sheetProtection password="CE28" sheet="1" objects="1" scenarios="1" autoFilter="0"/>
  <mergeCells count="9">
    <mergeCell ref="A1:D1"/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M33"/>
  <sheetViews>
    <sheetView workbookViewId="0">
      <selection activeCell="K20" sqref="K20"/>
    </sheetView>
  </sheetViews>
  <sheetFormatPr defaultRowHeight="14.25" x14ac:dyDescent="0.25"/>
  <cols>
    <col min="1" max="1" width="23.28515625" style="81" customWidth="1"/>
    <col min="2" max="3" width="19.140625" style="81" customWidth="1"/>
    <col min="4" max="4" width="2.5703125" style="81" customWidth="1"/>
    <col min="5" max="6" width="19.140625" style="81" customWidth="1"/>
    <col min="7" max="7" width="2.85546875" style="81" customWidth="1"/>
    <col min="8" max="8" width="26.42578125" style="81" bestFit="1" customWidth="1"/>
    <col min="9" max="9" width="14.140625" style="81" customWidth="1"/>
    <col min="10" max="10" width="2.85546875" style="81" customWidth="1"/>
    <col min="11" max="11" width="32.5703125" style="81" customWidth="1"/>
    <col min="12" max="12" width="2.85546875" style="81" customWidth="1"/>
    <col min="13" max="13" width="34.140625" style="81" customWidth="1"/>
    <col min="14" max="16384" width="9.140625" style="81"/>
  </cols>
  <sheetData>
    <row r="1" spans="1:13" ht="27.75" customHeight="1" x14ac:dyDescent="0.25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3" ht="28.5" customHeight="1" thickBot="1" x14ac:dyDescent="0.3">
      <c r="A3" s="148" t="s">
        <v>1</v>
      </c>
      <c r="B3" s="183">
        <f>'Period One'!B2:F2</f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8.5" customHeight="1" thickTop="1" thickBot="1" x14ac:dyDescent="0.3">
      <c r="A4" s="148" t="s">
        <v>43</v>
      </c>
      <c r="B4" s="183"/>
      <c r="C4" s="183"/>
      <c r="D4" s="183"/>
    </row>
    <row r="5" spans="1:13" ht="17.25" thickTop="1" x14ac:dyDescent="0.25">
      <c r="A5" s="184"/>
      <c r="B5" s="184"/>
      <c r="C5" s="184"/>
      <c r="D5" s="149"/>
    </row>
    <row r="6" spans="1:13" s="150" customFormat="1" ht="20.25" x14ac:dyDescent="0.25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46"/>
      <c r="K6" s="181" t="s">
        <v>112</v>
      </c>
      <c r="L6" s="181"/>
      <c r="M6" s="181"/>
    </row>
    <row r="7" spans="1:13" ht="21.95" customHeight="1" x14ac:dyDescent="0.25">
      <c r="A7" s="182" t="s">
        <v>113</v>
      </c>
      <c r="B7" s="182"/>
      <c r="C7" s="82"/>
      <c r="D7" s="82"/>
      <c r="E7" s="135"/>
      <c r="F7" s="135"/>
      <c r="G7" s="135"/>
      <c r="H7" s="135"/>
      <c r="I7" s="135"/>
      <c r="J7" s="151"/>
      <c r="K7" s="86"/>
      <c r="L7" s="86"/>
      <c r="M7" s="86"/>
    </row>
    <row r="8" spans="1:13" ht="21.95" customHeight="1" thickBot="1" x14ac:dyDescent="0.3">
      <c r="A8" s="82" t="s">
        <v>114</v>
      </c>
      <c r="B8" s="82" t="s">
        <v>33</v>
      </c>
      <c r="C8" s="82" t="s">
        <v>34</v>
      </c>
      <c r="D8" s="82"/>
      <c r="E8" s="82" t="s">
        <v>35</v>
      </c>
      <c r="F8" s="82" t="s">
        <v>115</v>
      </c>
      <c r="G8" s="135"/>
      <c r="H8" s="82" t="s">
        <v>37</v>
      </c>
      <c r="I8" s="82" t="s">
        <v>19</v>
      </c>
      <c r="J8" s="151"/>
      <c r="K8" s="136"/>
      <c r="L8" s="86"/>
      <c r="M8" s="136"/>
    </row>
    <row r="9" spans="1:13" ht="21.95" customHeight="1" thickTop="1" x14ac:dyDescent="0.25">
      <c r="A9" s="135">
        <v>1</v>
      </c>
      <c r="B9" s="83">
        <f>'Advance Period 1'!F14</f>
        <v>43914</v>
      </c>
      <c r="C9" s="83">
        <f>'Advance Period 1'!G14</f>
        <v>43929</v>
      </c>
      <c r="D9" s="83"/>
      <c r="E9" s="152">
        <f>'Advance Period 1'!L50</f>
        <v>0</v>
      </c>
      <c r="F9" s="152">
        <f>E9*0.9</f>
        <v>0</v>
      </c>
      <c r="G9" s="135"/>
      <c r="H9" s="86" t="s">
        <v>122</v>
      </c>
      <c r="I9" s="83"/>
      <c r="J9" s="151"/>
      <c r="K9" s="85" t="s">
        <v>116</v>
      </c>
      <c r="L9" s="85"/>
      <c r="M9" s="85" t="s">
        <v>117</v>
      </c>
    </row>
    <row r="10" spans="1:13" ht="21.95" customHeight="1" thickBot="1" x14ac:dyDescent="0.3">
      <c r="A10" s="135">
        <v>2</v>
      </c>
      <c r="B10" s="83">
        <f>'Advance Period 2'!C14</f>
        <v>43930</v>
      </c>
      <c r="C10" s="83">
        <f>'Advance Period 2'!D14</f>
        <v>43943</v>
      </c>
      <c r="D10" s="83"/>
      <c r="E10" s="153">
        <f>Table274[[#Totals],[Subsidy (Maximum $332.00)]]</f>
        <v>0</v>
      </c>
      <c r="F10" s="153">
        <f>E10*0.9</f>
        <v>0</v>
      </c>
      <c r="G10" s="135"/>
      <c r="H10" s="135" t="s">
        <v>38</v>
      </c>
      <c r="I10" s="137">
        <f>F11</f>
        <v>0</v>
      </c>
      <c r="J10" s="151"/>
      <c r="K10" s="138"/>
      <c r="L10" s="86"/>
      <c r="M10" s="136"/>
    </row>
    <row r="11" spans="1:13" ht="21.95" customHeight="1" thickTop="1" x14ac:dyDescent="0.25">
      <c r="A11" s="82" t="s">
        <v>39</v>
      </c>
      <c r="B11" s="82"/>
      <c r="C11" s="82"/>
      <c r="D11" s="82"/>
      <c r="E11" s="152">
        <f>SUM(E9:E10)</f>
        <v>0</v>
      </c>
      <c r="F11" s="154">
        <f>SUM(F9:F10)</f>
        <v>0</v>
      </c>
      <c r="G11" s="135"/>
      <c r="H11" s="135"/>
      <c r="I11" s="135"/>
      <c r="J11" s="151"/>
      <c r="K11" s="85" t="s">
        <v>118</v>
      </c>
      <c r="L11" s="85"/>
      <c r="M11" s="139" t="s">
        <v>119</v>
      </c>
    </row>
    <row r="12" spans="1:13" s="156" customFormat="1" ht="9" customHeight="1" x14ac:dyDescent="0.25">
      <c r="A12" s="87"/>
      <c r="B12" s="87"/>
      <c r="C12" s="87"/>
      <c r="D12" s="87"/>
      <c r="E12" s="155"/>
      <c r="F12" s="155"/>
      <c r="G12" s="87"/>
      <c r="H12" s="87"/>
      <c r="I12" s="87"/>
      <c r="J12" s="140"/>
      <c r="K12" s="140"/>
      <c r="L12" s="140"/>
      <c r="M12" s="141"/>
    </row>
    <row r="13" spans="1:13" s="147" customFormat="1" ht="21.95" customHeight="1" x14ac:dyDescent="0.25">
      <c r="A13" s="182" t="s">
        <v>21</v>
      </c>
      <c r="B13" s="182"/>
      <c r="E13" s="157"/>
      <c r="F13" s="157"/>
      <c r="J13" s="151"/>
      <c r="K13" s="135"/>
      <c r="L13" s="135"/>
      <c r="M13" s="142"/>
    </row>
    <row r="14" spans="1:13" ht="21.95" customHeight="1" thickBot="1" x14ac:dyDescent="0.3">
      <c r="A14" s="82" t="s">
        <v>120</v>
      </c>
      <c r="B14" s="82" t="s">
        <v>33</v>
      </c>
      <c r="C14" s="82" t="s">
        <v>34</v>
      </c>
      <c r="D14" s="82"/>
      <c r="E14" s="85" t="s">
        <v>121</v>
      </c>
      <c r="F14" s="139"/>
      <c r="G14" s="86"/>
      <c r="H14" s="85" t="s">
        <v>37</v>
      </c>
      <c r="I14" s="85">
        <v>1</v>
      </c>
      <c r="J14" s="151"/>
      <c r="K14" s="136"/>
      <c r="L14" s="86"/>
      <c r="M14" s="136"/>
    </row>
    <row r="15" spans="1:13" ht="21.95" customHeight="1" thickTop="1" x14ac:dyDescent="0.25">
      <c r="A15" s="86">
        <v>1</v>
      </c>
      <c r="B15" s="84">
        <f>Table2[[#This Row],[Work Period Start]]</f>
        <v>43997</v>
      </c>
      <c r="C15" s="84">
        <f>Table2[[#This Row],[Work Period End]]</f>
        <v>44010</v>
      </c>
      <c r="D15" s="84"/>
      <c r="E15" s="158">
        <f>'Period One'!O115</f>
        <v>0</v>
      </c>
      <c r="F15" s="159"/>
      <c r="G15" s="86"/>
      <c r="H15" s="86" t="str">
        <f>H9</f>
        <v>Request Date:</v>
      </c>
      <c r="I15" s="84"/>
      <c r="J15" s="151"/>
      <c r="K15" s="85" t="s">
        <v>116</v>
      </c>
      <c r="L15" s="85"/>
      <c r="M15" s="85" t="s">
        <v>117</v>
      </c>
    </row>
    <row r="16" spans="1:13" ht="21.95" customHeight="1" thickBot="1" x14ac:dyDescent="0.3">
      <c r="A16" s="86">
        <v>2</v>
      </c>
      <c r="B16" s="84">
        <f>Table27[[#This Row],[Work Period Start]]</f>
        <v>44011</v>
      </c>
      <c r="C16" s="84">
        <f>Table27[[#This Row],[Work Period End]]</f>
        <v>44024</v>
      </c>
      <c r="D16" s="84"/>
      <c r="E16" s="160">
        <f>'Period Two'!K114</f>
        <v>0</v>
      </c>
      <c r="F16" s="159"/>
      <c r="G16" s="86"/>
      <c r="H16" s="86" t="s">
        <v>38</v>
      </c>
      <c r="I16" s="143">
        <f>E17</f>
        <v>0</v>
      </c>
      <c r="J16" s="151"/>
      <c r="K16" s="136"/>
      <c r="L16" s="86"/>
      <c r="M16" s="136"/>
    </row>
    <row r="17" spans="1:13" ht="21.95" customHeight="1" thickTop="1" x14ac:dyDescent="0.25">
      <c r="A17" s="85" t="s">
        <v>39</v>
      </c>
      <c r="B17" s="85"/>
      <c r="C17" s="85"/>
      <c r="D17" s="85"/>
      <c r="E17" s="158">
        <f>SUM(E15:E16)</f>
        <v>0</v>
      </c>
      <c r="F17" s="161"/>
      <c r="G17" s="86"/>
      <c r="H17" s="86"/>
      <c r="I17" s="86"/>
      <c r="J17" s="151"/>
      <c r="K17" s="85" t="s">
        <v>118</v>
      </c>
      <c r="L17" s="85"/>
      <c r="M17" s="139" t="s">
        <v>119</v>
      </c>
    </row>
    <row r="18" spans="1:13" s="156" customFormat="1" ht="9" customHeight="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140"/>
      <c r="K18" s="140"/>
      <c r="L18" s="140"/>
      <c r="M18" s="141"/>
    </row>
    <row r="19" spans="1:13" ht="35.1" customHeight="1" thickBot="1" x14ac:dyDescent="0.3">
      <c r="A19" s="82" t="s">
        <v>32</v>
      </c>
      <c r="B19" s="82" t="s">
        <v>33</v>
      </c>
      <c r="C19" s="82" t="s">
        <v>34</v>
      </c>
      <c r="D19" s="82"/>
      <c r="E19" s="85" t="s">
        <v>121</v>
      </c>
      <c r="F19" s="139"/>
      <c r="G19" s="86"/>
      <c r="H19" s="85" t="s">
        <v>37</v>
      </c>
      <c r="I19" s="85">
        <v>2</v>
      </c>
      <c r="J19" s="151"/>
      <c r="K19" s="136"/>
      <c r="L19" s="86"/>
      <c r="M19" s="136"/>
    </row>
    <row r="20" spans="1:13" ht="21.95" customHeight="1" thickTop="1" x14ac:dyDescent="0.25">
      <c r="A20" s="86">
        <v>3</v>
      </c>
      <c r="B20" s="84">
        <f>'Period Three'!D14</f>
        <v>44025</v>
      </c>
      <c r="C20" s="84">
        <f>'Period Three'!E14</f>
        <v>44038</v>
      </c>
      <c r="D20" s="84"/>
      <c r="E20" s="158">
        <f>'Period Three'!K114</f>
        <v>0</v>
      </c>
      <c r="F20" s="159"/>
      <c r="G20" s="86"/>
      <c r="H20" s="86" t="str">
        <f>H15</f>
        <v>Request Date:</v>
      </c>
      <c r="I20" s="84"/>
      <c r="J20" s="151"/>
      <c r="K20" s="85" t="s">
        <v>116</v>
      </c>
      <c r="L20" s="85"/>
      <c r="M20" s="85" t="s">
        <v>117</v>
      </c>
    </row>
    <row r="21" spans="1:13" ht="21.95" customHeight="1" thickBot="1" x14ac:dyDescent="0.3">
      <c r="A21" s="86">
        <v>4</v>
      </c>
      <c r="B21" s="84">
        <f>'Period Four'!D14</f>
        <v>44039</v>
      </c>
      <c r="C21" s="84">
        <f>'Period Four'!E14</f>
        <v>44052</v>
      </c>
      <c r="D21" s="84"/>
      <c r="E21" s="160">
        <f>'Period Four'!K114</f>
        <v>0</v>
      </c>
      <c r="F21" s="159"/>
      <c r="G21" s="86"/>
      <c r="H21" s="86" t="s">
        <v>38</v>
      </c>
      <c r="I21" s="143">
        <f>E22</f>
        <v>0</v>
      </c>
      <c r="J21" s="151"/>
      <c r="K21" s="136"/>
      <c r="L21" s="86"/>
      <c r="M21" s="136"/>
    </row>
    <row r="22" spans="1:13" ht="21.95" customHeight="1" thickTop="1" x14ac:dyDescent="0.25">
      <c r="A22" s="85" t="s">
        <v>39</v>
      </c>
      <c r="B22" s="85"/>
      <c r="C22" s="85"/>
      <c r="D22" s="85"/>
      <c r="E22" s="158">
        <f>SUM(E20:E21)</f>
        <v>0</v>
      </c>
      <c r="F22" s="161"/>
      <c r="G22" s="86"/>
      <c r="H22" s="86"/>
      <c r="I22" s="86"/>
      <c r="J22" s="151"/>
      <c r="K22" s="85" t="s">
        <v>118</v>
      </c>
      <c r="L22" s="85"/>
      <c r="M22" s="139" t="s">
        <v>119</v>
      </c>
    </row>
    <row r="23" spans="1:13" s="156" customFormat="1" ht="9" customHeight="1" x14ac:dyDescent="0.25">
      <c r="A23" s="87"/>
      <c r="B23" s="87"/>
      <c r="C23" s="87"/>
      <c r="D23" s="87"/>
      <c r="E23" s="87"/>
      <c r="F23" s="162"/>
      <c r="G23" s="87"/>
      <c r="H23" s="87"/>
      <c r="I23" s="87"/>
      <c r="J23" s="140"/>
      <c r="K23" s="140"/>
      <c r="L23" s="140"/>
      <c r="M23" s="141"/>
    </row>
    <row r="24" spans="1:13" ht="35.1" customHeight="1" thickBot="1" x14ac:dyDescent="0.3">
      <c r="A24" s="82" t="s">
        <v>32</v>
      </c>
      <c r="B24" s="82" t="s">
        <v>33</v>
      </c>
      <c r="C24" s="82" t="s">
        <v>34</v>
      </c>
      <c r="D24" s="82"/>
      <c r="E24" s="85" t="s">
        <v>121</v>
      </c>
      <c r="F24" s="139"/>
      <c r="G24" s="86"/>
      <c r="H24" s="85" t="s">
        <v>37</v>
      </c>
      <c r="I24" s="85">
        <v>3</v>
      </c>
      <c r="J24" s="151"/>
      <c r="K24" s="136"/>
      <c r="L24" s="86"/>
      <c r="M24" s="136"/>
    </row>
    <row r="25" spans="1:13" ht="21.95" customHeight="1" thickTop="1" x14ac:dyDescent="0.25">
      <c r="A25" s="86">
        <v>5</v>
      </c>
      <c r="B25" s="84">
        <f>'Period Five'!D14</f>
        <v>44053</v>
      </c>
      <c r="C25" s="84">
        <f>'Period Five'!E14</f>
        <v>44066</v>
      </c>
      <c r="D25" s="84"/>
      <c r="E25" s="158">
        <f>'Period Five'!K114</f>
        <v>0</v>
      </c>
      <c r="F25" s="159"/>
      <c r="G25" s="86"/>
      <c r="H25" s="86" t="str">
        <f>H20</f>
        <v>Request Date:</v>
      </c>
      <c r="I25" s="84"/>
      <c r="J25" s="151"/>
      <c r="K25" s="85" t="s">
        <v>116</v>
      </c>
      <c r="L25" s="85"/>
      <c r="M25" s="85" t="s">
        <v>117</v>
      </c>
    </row>
    <row r="26" spans="1:13" ht="21.95" customHeight="1" thickBot="1" x14ac:dyDescent="0.3">
      <c r="A26" s="86">
        <v>6</v>
      </c>
      <c r="B26" s="84">
        <f>'Period Six'!D14</f>
        <v>44067</v>
      </c>
      <c r="C26" s="84">
        <f>'Period Six'!E14</f>
        <v>44080</v>
      </c>
      <c r="D26" s="84"/>
      <c r="E26" s="160">
        <f>'Period Six'!K114</f>
        <v>0</v>
      </c>
      <c r="F26" s="159"/>
      <c r="G26" s="86"/>
      <c r="H26" s="86" t="s">
        <v>38</v>
      </c>
      <c r="I26" s="143">
        <f>E27</f>
        <v>0</v>
      </c>
      <c r="J26" s="151"/>
      <c r="K26" s="136"/>
      <c r="L26" s="86"/>
      <c r="M26" s="136"/>
    </row>
    <row r="27" spans="1:13" ht="21.95" customHeight="1" thickTop="1" x14ac:dyDescent="0.25">
      <c r="A27" s="85" t="s">
        <v>39</v>
      </c>
      <c r="B27" s="85"/>
      <c r="C27" s="85"/>
      <c r="D27" s="85"/>
      <c r="E27" s="158">
        <f>SUM(E25:E26)</f>
        <v>0</v>
      </c>
      <c r="F27" s="161"/>
      <c r="G27" s="86"/>
      <c r="H27" s="86"/>
      <c r="I27" s="86"/>
      <c r="J27" s="151"/>
      <c r="K27" s="85" t="s">
        <v>118</v>
      </c>
      <c r="L27" s="85"/>
      <c r="M27" s="139" t="s">
        <v>119</v>
      </c>
    </row>
    <row r="28" spans="1:13" s="156" customFormat="1" ht="9" customHeight="1" x14ac:dyDescent="0.25">
      <c r="A28" s="87"/>
      <c r="B28" s="87"/>
      <c r="C28" s="87"/>
      <c r="D28" s="87"/>
      <c r="E28" s="87"/>
      <c r="F28" s="162"/>
      <c r="G28" s="87"/>
      <c r="H28" s="87"/>
      <c r="I28" s="87"/>
      <c r="J28" s="140"/>
      <c r="K28" s="140"/>
      <c r="L28" s="140"/>
      <c r="M28" s="140"/>
    </row>
    <row r="29" spans="1:13" ht="35.1" customHeight="1" thickBot="1" x14ac:dyDescent="0.3">
      <c r="A29" s="82" t="s">
        <v>32</v>
      </c>
      <c r="B29" s="82" t="s">
        <v>33</v>
      </c>
      <c r="C29" s="82" t="s">
        <v>34</v>
      </c>
      <c r="D29" s="82"/>
      <c r="E29" s="85" t="s">
        <v>121</v>
      </c>
      <c r="F29" s="139"/>
      <c r="G29" s="86"/>
      <c r="H29" s="85" t="s">
        <v>37</v>
      </c>
      <c r="I29" s="85" t="s">
        <v>42</v>
      </c>
      <c r="J29" s="151"/>
      <c r="K29" s="136"/>
      <c r="L29" s="86"/>
      <c r="M29" s="136"/>
    </row>
    <row r="30" spans="1:13" ht="21.75" customHeight="1" thickTop="1" x14ac:dyDescent="0.25">
      <c r="A30" s="86">
        <v>7</v>
      </c>
      <c r="B30" s="84">
        <f>'Period Seven'!D14</f>
        <v>44081</v>
      </c>
      <c r="C30" s="84">
        <f>'Period Seven'!E14</f>
        <v>44094</v>
      </c>
      <c r="D30" s="84"/>
      <c r="E30" s="158">
        <f>'Period Seven'!K114</f>
        <v>0</v>
      </c>
      <c r="F30" s="159"/>
      <c r="G30" s="86"/>
      <c r="H30" s="86" t="str">
        <f>H25</f>
        <v>Request Date:</v>
      </c>
      <c r="I30" s="84"/>
      <c r="J30" s="151"/>
      <c r="K30" s="85" t="s">
        <v>116</v>
      </c>
      <c r="L30" s="85"/>
      <c r="M30" s="85" t="s">
        <v>117</v>
      </c>
    </row>
    <row r="31" spans="1:13" ht="21.95" customHeight="1" thickBot="1" x14ac:dyDescent="0.3">
      <c r="A31" s="86">
        <v>8</v>
      </c>
      <c r="B31" s="84">
        <f>'Period Eight'!D14</f>
        <v>44095</v>
      </c>
      <c r="C31" s="84">
        <f>'Period Eight'!E14</f>
        <v>44108</v>
      </c>
      <c r="D31" s="84"/>
      <c r="E31" s="160">
        <f>'Period Eight'!K114</f>
        <v>0</v>
      </c>
      <c r="F31" s="159"/>
      <c r="G31" s="86"/>
      <c r="H31" s="86" t="s">
        <v>40</v>
      </c>
      <c r="I31" s="144">
        <f>E32</f>
        <v>0</v>
      </c>
      <c r="J31" s="151"/>
      <c r="K31" s="136"/>
      <c r="L31" s="86"/>
      <c r="M31" s="136"/>
    </row>
    <row r="32" spans="1:13" ht="21.95" customHeight="1" thickTop="1" thickBot="1" x14ac:dyDescent="0.3">
      <c r="A32" s="85" t="s">
        <v>39</v>
      </c>
      <c r="B32" s="85"/>
      <c r="C32" s="85"/>
      <c r="D32" s="85"/>
      <c r="E32" s="158">
        <f>SUM(E30:E31)</f>
        <v>0</v>
      </c>
      <c r="F32" s="161"/>
      <c r="G32" s="86"/>
      <c r="H32" s="86" t="s">
        <v>36</v>
      </c>
      <c r="I32" s="145">
        <f>I10</f>
        <v>0</v>
      </c>
      <c r="J32" s="151"/>
      <c r="K32" s="85" t="s">
        <v>118</v>
      </c>
      <c r="L32" s="85"/>
      <c r="M32" s="139" t="s">
        <v>119</v>
      </c>
    </row>
    <row r="33" spans="1:13" ht="21.95" customHeight="1" thickTop="1" x14ac:dyDescent="0.25">
      <c r="A33" s="86"/>
      <c r="B33" s="86"/>
      <c r="C33" s="86"/>
      <c r="D33" s="86"/>
      <c r="E33" s="86"/>
      <c r="F33" s="86"/>
      <c r="G33" s="86"/>
      <c r="H33" s="85" t="s">
        <v>41</v>
      </c>
      <c r="I33" s="143">
        <f>I31-I32</f>
        <v>0</v>
      </c>
      <c r="J33" s="151"/>
      <c r="K33" s="86"/>
      <c r="L33" s="86"/>
      <c r="M33" s="163"/>
    </row>
  </sheetData>
  <mergeCells count="8">
    <mergeCell ref="A1:M1"/>
    <mergeCell ref="K6:M6"/>
    <mergeCell ref="A7:B7"/>
    <mergeCell ref="A13:B13"/>
    <mergeCell ref="B3:M3"/>
    <mergeCell ref="A5:C5"/>
    <mergeCell ref="A6:I6"/>
    <mergeCell ref="B4:D4"/>
  </mergeCells>
  <conditionalFormatting sqref="I33">
    <cfRule type="cellIs" dxfId="33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Q50"/>
  <sheetViews>
    <sheetView zoomScale="90" zoomScaleNormal="90" workbookViewId="0">
      <selection activeCell="D6" sqref="D6"/>
    </sheetView>
  </sheetViews>
  <sheetFormatPr defaultRowHeight="14.25" x14ac:dyDescent="0.25"/>
  <cols>
    <col min="1" max="1" width="21.28515625" style="4" customWidth="1"/>
    <col min="2" max="2" width="20.28515625" style="4" customWidth="1"/>
    <col min="3" max="4" width="38.85546875" style="4" customWidth="1"/>
    <col min="5" max="5" width="35.5703125" style="4" customWidth="1"/>
    <col min="6" max="6" width="18.5703125" style="4" customWidth="1"/>
    <col min="7" max="7" width="18.28515625" style="4" customWidth="1"/>
    <col min="8" max="8" width="19.28515625" style="4" customWidth="1"/>
    <col min="9" max="9" width="19.7109375" style="4" customWidth="1"/>
    <col min="10" max="10" width="13.5703125" style="4" hidden="1" customWidth="1"/>
    <col min="11" max="11" width="17.85546875" style="4" customWidth="1"/>
    <col min="12" max="12" width="24.5703125" style="4" bestFit="1" customWidth="1"/>
    <col min="13" max="16384" width="9.140625" style="4"/>
  </cols>
  <sheetData>
    <row r="1" spans="1:43" s="118" customFormat="1" ht="52.5" customHeight="1" x14ac:dyDescent="0.25">
      <c r="A1" s="186" t="s">
        <v>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118" customFormat="1" ht="18" customHeight="1" x14ac:dyDescent="0.25"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120" customFormat="1" ht="33.75" customHeight="1" thickBot="1" x14ac:dyDescent="0.3">
      <c r="A3" s="189" t="s">
        <v>1</v>
      </c>
      <c r="B3" s="189"/>
      <c r="C3" s="190"/>
      <c r="D3" s="190"/>
      <c r="E3" s="190"/>
      <c r="F3" s="190"/>
      <c r="G3" s="190"/>
      <c r="H3" s="190"/>
      <c r="I3" s="119"/>
      <c r="J3" s="119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1:43" s="118" customFormat="1" ht="8.25" customHeight="1" thickTop="1" x14ac:dyDescent="0.25">
      <c r="A4" s="15"/>
      <c r="B4" s="122"/>
      <c r="C4" s="15"/>
      <c r="D4" s="15"/>
      <c r="E4" s="15"/>
      <c r="F4" s="122"/>
      <c r="G4" s="122"/>
      <c r="H4" s="122"/>
      <c r="I4" s="122"/>
      <c r="J4" s="1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18" customFormat="1" ht="15" x14ac:dyDescent="0.25">
      <c r="A5" s="187" t="s">
        <v>12</v>
      </c>
      <c r="B5" s="187"/>
      <c r="C5" s="15"/>
      <c r="D5" s="15"/>
      <c r="E5" s="15"/>
      <c r="F5" s="122"/>
      <c r="G5" s="122"/>
      <c r="H5" s="122"/>
      <c r="I5" s="122"/>
      <c r="J5" s="1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18" customFormat="1" ht="15" x14ac:dyDescent="0.25">
      <c r="A6" s="187" t="s">
        <v>44</v>
      </c>
      <c r="B6" s="187"/>
      <c r="C6" s="187"/>
      <c r="D6" s="3"/>
      <c r="E6" s="15"/>
      <c r="F6" s="122"/>
      <c r="G6" s="122"/>
      <c r="H6" s="122"/>
      <c r="I6" s="122"/>
      <c r="J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18" customFormat="1" ht="6.75" customHeight="1" x14ac:dyDescent="0.25">
      <c r="A7" s="134"/>
      <c r="B7" s="134"/>
      <c r="C7" s="134"/>
      <c r="D7" s="15"/>
      <c r="E7" s="15"/>
      <c r="F7" s="122"/>
      <c r="G7" s="122"/>
      <c r="H7" s="122"/>
      <c r="I7" s="122"/>
      <c r="J7" s="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s="118" customFormat="1" ht="15" x14ac:dyDescent="0.25">
      <c r="A8" s="188" t="s">
        <v>9</v>
      </c>
      <c r="B8" s="188"/>
      <c r="C8" s="188"/>
      <c r="D8" s="3"/>
      <c r="E8" s="15"/>
      <c r="F8" s="122"/>
      <c r="G8" s="122"/>
      <c r="H8" s="122"/>
      <c r="I8" s="122"/>
      <c r="J8" s="1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s="118" customFormat="1" ht="6.75" customHeight="1" x14ac:dyDescent="0.25">
      <c r="A9" s="134"/>
      <c r="B9" s="134"/>
      <c r="C9" s="134"/>
      <c r="D9" s="15"/>
      <c r="E9" s="15"/>
      <c r="F9" s="122"/>
      <c r="G9" s="122"/>
      <c r="H9" s="122"/>
      <c r="I9" s="122"/>
      <c r="J9" s="1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118" customFormat="1" ht="15" x14ac:dyDescent="0.25">
      <c r="A10" s="187" t="s">
        <v>10</v>
      </c>
      <c r="B10" s="187"/>
      <c r="C10" s="187"/>
      <c r="D10" s="3"/>
      <c r="E10" s="15"/>
      <c r="F10" s="122"/>
      <c r="G10" s="122"/>
      <c r="H10" s="122"/>
      <c r="I10" s="122"/>
      <c r="J10" s="1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118" customFormat="1" ht="6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118" customFormat="1" ht="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s="125" customFormat="1" ht="50.25" customHeight="1" x14ac:dyDescent="0.25">
      <c r="A13" s="123" t="s">
        <v>6</v>
      </c>
      <c r="B13" s="123" t="s">
        <v>15</v>
      </c>
      <c r="C13" s="123" t="s">
        <v>14</v>
      </c>
      <c r="D13" s="123" t="s">
        <v>30</v>
      </c>
      <c r="E13" s="123" t="s">
        <v>107</v>
      </c>
      <c r="F13" s="123" t="s">
        <v>2</v>
      </c>
      <c r="G13" s="123" t="s">
        <v>3</v>
      </c>
      <c r="H13" s="123" t="s">
        <v>29</v>
      </c>
      <c r="I13" s="124" t="s">
        <v>18</v>
      </c>
      <c r="J13" s="123" t="s">
        <v>0</v>
      </c>
      <c r="K13" s="123" t="s">
        <v>13</v>
      </c>
      <c r="L13" s="123" t="s">
        <v>4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</row>
    <row r="14" spans="1:43" ht="15" x14ac:dyDescent="0.25">
      <c r="A14" s="4" t="s">
        <v>20</v>
      </c>
      <c r="C14" s="126"/>
      <c r="D14" s="126"/>
      <c r="F14" s="127">
        <v>43914</v>
      </c>
      <c r="G14" s="127">
        <v>43929</v>
      </c>
      <c r="H14" s="128"/>
      <c r="I14" s="129">
        <v>0</v>
      </c>
      <c r="J14" s="130">
        <f>20-H14</f>
        <v>20</v>
      </c>
      <c r="K14" s="131" t="str">
        <f>IF(AND(J14&lt;=3.99,J14&gt;(-100)),J14,"$4.00")</f>
        <v>$4.00</v>
      </c>
      <c r="L14" s="131">
        <f t="shared" ref="L14:L49" si="0">IF((H14&gt;19.99),"0",I14*K14)</f>
        <v>0</v>
      </c>
    </row>
    <row r="15" spans="1:43" ht="15" x14ac:dyDescent="0.25">
      <c r="A15" s="4" t="s">
        <v>20</v>
      </c>
      <c r="C15" s="126"/>
      <c r="D15" s="126"/>
      <c r="F15" s="132">
        <f>F14</f>
        <v>43914</v>
      </c>
      <c r="G15" s="132">
        <f>G14</f>
        <v>43929</v>
      </c>
      <c r="H15" s="128">
        <v>0</v>
      </c>
      <c r="I15" s="129">
        <v>0</v>
      </c>
      <c r="J15" s="130">
        <f t="shared" ref="J15:J49" si="1">20-H15</f>
        <v>20</v>
      </c>
      <c r="K15" s="131" t="str">
        <f t="shared" ref="K15:K49" si="2">IF(AND(J15&lt;=3.99,J15&gt;(-100)),J15,"$4.00")</f>
        <v>$4.00</v>
      </c>
      <c r="L15" s="131">
        <f t="shared" si="0"/>
        <v>0</v>
      </c>
    </row>
    <row r="16" spans="1:43" ht="15" x14ac:dyDescent="0.25">
      <c r="A16" s="4" t="s">
        <v>20</v>
      </c>
      <c r="C16" s="126"/>
      <c r="D16" s="126"/>
      <c r="F16" s="132">
        <f t="shared" ref="F16:G31" si="3">F15</f>
        <v>43914</v>
      </c>
      <c r="G16" s="132">
        <f t="shared" si="3"/>
        <v>43929</v>
      </c>
      <c r="H16" s="128">
        <v>0</v>
      </c>
      <c r="I16" s="129">
        <v>0</v>
      </c>
      <c r="J16" s="130">
        <f t="shared" si="1"/>
        <v>20</v>
      </c>
      <c r="K16" s="131" t="str">
        <f t="shared" si="2"/>
        <v>$4.00</v>
      </c>
      <c r="L16" s="131">
        <f t="shared" si="0"/>
        <v>0</v>
      </c>
    </row>
    <row r="17" spans="1:12" ht="15" x14ac:dyDescent="0.25">
      <c r="A17" s="4" t="s">
        <v>20</v>
      </c>
      <c r="C17" s="126"/>
      <c r="D17" s="126"/>
      <c r="F17" s="132">
        <f t="shared" si="3"/>
        <v>43914</v>
      </c>
      <c r="G17" s="132">
        <f t="shared" si="3"/>
        <v>43929</v>
      </c>
      <c r="H17" s="128">
        <v>0</v>
      </c>
      <c r="I17" s="129">
        <v>0</v>
      </c>
      <c r="J17" s="130">
        <f t="shared" si="1"/>
        <v>20</v>
      </c>
      <c r="K17" s="131" t="str">
        <f t="shared" si="2"/>
        <v>$4.00</v>
      </c>
      <c r="L17" s="131">
        <f t="shared" si="0"/>
        <v>0</v>
      </c>
    </row>
    <row r="18" spans="1:12" ht="15" x14ac:dyDescent="0.25">
      <c r="A18" s="4" t="s">
        <v>20</v>
      </c>
      <c r="C18" s="126"/>
      <c r="D18" s="126"/>
      <c r="F18" s="132">
        <f t="shared" si="3"/>
        <v>43914</v>
      </c>
      <c r="G18" s="132">
        <f t="shared" si="3"/>
        <v>43929</v>
      </c>
      <c r="H18" s="128">
        <v>0</v>
      </c>
      <c r="I18" s="129">
        <v>0</v>
      </c>
      <c r="J18" s="130">
        <f t="shared" si="1"/>
        <v>20</v>
      </c>
      <c r="K18" s="131" t="str">
        <f t="shared" si="2"/>
        <v>$4.00</v>
      </c>
      <c r="L18" s="131">
        <f t="shared" si="0"/>
        <v>0</v>
      </c>
    </row>
    <row r="19" spans="1:12" ht="15" x14ac:dyDescent="0.25">
      <c r="A19" s="4" t="s">
        <v>20</v>
      </c>
      <c r="C19" s="126"/>
      <c r="D19" s="126"/>
      <c r="F19" s="132">
        <f t="shared" si="3"/>
        <v>43914</v>
      </c>
      <c r="G19" s="132">
        <f t="shared" si="3"/>
        <v>43929</v>
      </c>
      <c r="H19" s="128">
        <v>0</v>
      </c>
      <c r="I19" s="129">
        <v>0</v>
      </c>
      <c r="J19" s="130">
        <f t="shared" si="1"/>
        <v>20</v>
      </c>
      <c r="K19" s="131" t="str">
        <f t="shared" si="2"/>
        <v>$4.00</v>
      </c>
      <c r="L19" s="131">
        <f t="shared" si="0"/>
        <v>0</v>
      </c>
    </row>
    <row r="20" spans="1:12" ht="15" x14ac:dyDescent="0.25">
      <c r="A20" s="4" t="s">
        <v>20</v>
      </c>
      <c r="C20" s="126"/>
      <c r="D20" s="126"/>
      <c r="F20" s="132">
        <f t="shared" si="3"/>
        <v>43914</v>
      </c>
      <c r="G20" s="132">
        <f t="shared" si="3"/>
        <v>43929</v>
      </c>
      <c r="H20" s="128">
        <v>0</v>
      </c>
      <c r="I20" s="129">
        <v>0</v>
      </c>
      <c r="J20" s="130">
        <f t="shared" si="1"/>
        <v>20</v>
      </c>
      <c r="K20" s="131" t="str">
        <f t="shared" si="2"/>
        <v>$4.00</v>
      </c>
      <c r="L20" s="131">
        <f t="shared" si="0"/>
        <v>0</v>
      </c>
    </row>
    <row r="21" spans="1:12" ht="15" x14ac:dyDescent="0.25">
      <c r="A21" s="4" t="s">
        <v>20</v>
      </c>
      <c r="C21" s="126"/>
      <c r="D21" s="126"/>
      <c r="F21" s="132">
        <f t="shared" si="3"/>
        <v>43914</v>
      </c>
      <c r="G21" s="132">
        <f t="shared" si="3"/>
        <v>43929</v>
      </c>
      <c r="H21" s="128">
        <v>0</v>
      </c>
      <c r="I21" s="129">
        <v>0</v>
      </c>
      <c r="J21" s="130">
        <f t="shared" si="1"/>
        <v>20</v>
      </c>
      <c r="K21" s="131" t="str">
        <f t="shared" si="2"/>
        <v>$4.00</v>
      </c>
      <c r="L21" s="131">
        <f t="shared" si="0"/>
        <v>0</v>
      </c>
    </row>
    <row r="22" spans="1:12" ht="15" x14ac:dyDescent="0.25">
      <c r="A22" s="4" t="s">
        <v>20</v>
      </c>
      <c r="C22" s="126"/>
      <c r="D22" s="126"/>
      <c r="F22" s="132">
        <f t="shared" si="3"/>
        <v>43914</v>
      </c>
      <c r="G22" s="132">
        <f t="shared" si="3"/>
        <v>43929</v>
      </c>
      <c r="H22" s="128">
        <v>0</v>
      </c>
      <c r="I22" s="129">
        <v>0</v>
      </c>
      <c r="J22" s="130">
        <f t="shared" si="1"/>
        <v>20</v>
      </c>
      <c r="K22" s="131" t="str">
        <f t="shared" si="2"/>
        <v>$4.00</v>
      </c>
      <c r="L22" s="131">
        <f t="shared" si="0"/>
        <v>0</v>
      </c>
    </row>
    <row r="23" spans="1:12" ht="15" x14ac:dyDescent="0.25">
      <c r="A23" s="4" t="s">
        <v>20</v>
      </c>
      <c r="C23" s="126"/>
      <c r="D23" s="126"/>
      <c r="F23" s="132">
        <f t="shared" si="3"/>
        <v>43914</v>
      </c>
      <c r="G23" s="132">
        <f t="shared" si="3"/>
        <v>43929</v>
      </c>
      <c r="H23" s="128">
        <v>0</v>
      </c>
      <c r="I23" s="129">
        <v>0</v>
      </c>
      <c r="J23" s="130">
        <f t="shared" si="1"/>
        <v>20</v>
      </c>
      <c r="K23" s="131" t="str">
        <f t="shared" si="2"/>
        <v>$4.00</v>
      </c>
      <c r="L23" s="131">
        <f t="shared" si="0"/>
        <v>0</v>
      </c>
    </row>
    <row r="24" spans="1:12" ht="15" x14ac:dyDescent="0.25">
      <c r="A24" s="4" t="s">
        <v>20</v>
      </c>
      <c r="C24" s="126"/>
      <c r="D24" s="126"/>
      <c r="F24" s="132">
        <f t="shared" si="3"/>
        <v>43914</v>
      </c>
      <c r="G24" s="132">
        <f t="shared" si="3"/>
        <v>43929</v>
      </c>
      <c r="H24" s="128">
        <v>0</v>
      </c>
      <c r="I24" s="129">
        <v>0</v>
      </c>
      <c r="J24" s="130">
        <f t="shared" si="1"/>
        <v>20</v>
      </c>
      <c r="K24" s="131" t="str">
        <f t="shared" si="2"/>
        <v>$4.00</v>
      </c>
      <c r="L24" s="131">
        <f t="shared" si="0"/>
        <v>0</v>
      </c>
    </row>
    <row r="25" spans="1:12" ht="15" x14ac:dyDescent="0.25">
      <c r="A25" s="4" t="s">
        <v>20</v>
      </c>
      <c r="C25" s="126"/>
      <c r="D25" s="126"/>
      <c r="F25" s="132">
        <f t="shared" si="3"/>
        <v>43914</v>
      </c>
      <c r="G25" s="132">
        <f t="shared" si="3"/>
        <v>43929</v>
      </c>
      <c r="H25" s="128">
        <v>0</v>
      </c>
      <c r="I25" s="129">
        <v>0</v>
      </c>
      <c r="J25" s="130">
        <f t="shared" si="1"/>
        <v>20</v>
      </c>
      <c r="K25" s="131" t="str">
        <f t="shared" si="2"/>
        <v>$4.00</v>
      </c>
      <c r="L25" s="131">
        <f t="shared" si="0"/>
        <v>0</v>
      </c>
    </row>
    <row r="26" spans="1:12" ht="15" x14ac:dyDescent="0.25">
      <c r="A26" s="4" t="s">
        <v>20</v>
      </c>
      <c r="C26" s="126"/>
      <c r="D26" s="126"/>
      <c r="F26" s="132">
        <f t="shared" si="3"/>
        <v>43914</v>
      </c>
      <c r="G26" s="132">
        <f t="shared" si="3"/>
        <v>43929</v>
      </c>
      <c r="H26" s="128">
        <v>0</v>
      </c>
      <c r="I26" s="129">
        <v>0</v>
      </c>
      <c r="J26" s="130">
        <f t="shared" si="1"/>
        <v>20</v>
      </c>
      <c r="K26" s="131" t="str">
        <f t="shared" si="2"/>
        <v>$4.00</v>
      </c>
      <c r="L26" s="131">
        <f t="shared" si="0"/>
        <v>0</v>
      </c>
    </row>
    <row r="27" spans="1:12" ht="15" x14ac:dyDescent="0.25">
      <c r="A27" s="4" t="s">
        <v>20</v>
      </c>
      <c r="C27" s="126"/>
      <c r="D27" s="126"/>
      <c r="F27" s="132">
        <f t="shared" si="3"/>
        <v>43914</v>
      </c>
      <c r="G27" s="132">
        <f t="shared" si="3"/>
        <v>43929</v>
      </c>
      <c r="H27" s="128">
        <v>0</v>
      </c>
      <c r="I27" s="129">
        <v>0</v>
      </c>
      <c r="J27" s="130">
        <f t="shared" si="1"/>
        <v>20</v>
      </c>
      <c r="K27" s="131" t="str">
        <f t="shared" si="2"/>
        <v>$4.00</v>
      </c>
      <c r="L27" s="131">
        <f t="shared" si="0"/>
        <v>0</v>
      </c>
    </row>
    <row r="28" spans="1:12" ht="15" x14ac:dyDescent="0.25">
      <c r="A28" s="4" t="s">
        <v>20</v>
      </c>
      <c r="C28" s="126"/>
      <c r="D28" s="126"/>
      <c r="F28" s="132">
        <f t="shared" si="3"/>
        <v>43914</v>
      </c>
      <c r="G28" s="132">
        <f t="shared" si="3"/>
        <v>43929</v>
      </c>
      <c r="H28" s="128">
        <v>0</v>
      </c>
      <c r="I28" s="129">
        <v>0</v>
      </c>
      <c r="J28" s="130">
        <f t="shared" si="1"/>
        <v>20</v>
      </c>
      <c r="K28" s="131" t="str">
        <f t="shared" si="2"/>
        <v>$4.00</v>
      </c>
      <c r="L28" s="131">
        <f t="shared" si="0"/>
        <v>0</v>
      </c>
    </row>
    <row r="29" spans="1:12" ht="15" x14ac:dyDescent="0.25">
      <c r="A29" s="4" t="s">
        <v>20</v>
      </c>
      <c r="C29" s="126"/>
      <c r="D29" s="126"/>
      <c r="F29" s="132">
        <f t="shared" si="3"/>
        <v>43914</v>
      </c>
      <c r="G29" s="132">
        <f t="shared" si="3"/>
        <v>43929</v>
      </c>
      <c r="H29" s="128">
        <v>0</v>
      </c>
      <c r="I29" s="129">
        <v>0</v>
      </c>
      <c r="J29" s="130">
        <f t="shared" si="1"/>
        <v>20</v>
      </c>
      <c r="K29" s="131" t="str">
        <f t="shared" si="2"/>
        <v>$4.00</v>
      </c>
      <c r="L29" s="131">
        <f t="shared" si="0"/>
        <v>0</v>
      </c>
    </row>
    <row r="30" spans="1:12" ht="15" x14ac:dyDescent="0.25">
      <c r="A30" s="4" t="s">
        <v>20</v>
      </c>
      <c r="C30" s="126"/>
      <c r="D30" s="126"/>
      <c r="F30" s="132">
        <f t="shared" si="3"/>
        <v>43914</v>
      </c>
      <c r="G30" s="132">
        <f t="shared" si="3"/>
        <v>43929</v>
      </c>
      <c r="H30" s="128">
        <v>0</v>
      </c>
      <c r="I30" s="129">
        <v>0</v>
      </c>
      <c r="J30" s="130">
        <f t="shared" si="1"/>
        <v>20</v>
      </c>
      <c r="K30" s="131" t="str">
        <f t="shared" si="2"/>
        <v>$4.00</v>
      </c>
      <c r="L30" s="131">
        <f t="shared" si="0"/>
        <v>0</v>
      </c>
    </row>
    <row r="31" spans="1:12" ht="15" x14ac:dyDescent="0.25">
      <c r="A31" s="4" t="s">
        <v>20</v>
      </c>
      <c r="C31" s="126"/>
      <c r="D31" s="126"/>
      <c r="F31" s="132">
        <f t="shared" si="3"/>
        <v>43914</v>
      </c>
      <c r="G31" s="132">
        <f t="shared" si="3"/>
        <v>43929</v>
      </c>
      <c r="H31" s="128">
        <v>0</v>
      </c>
      <c r="I31" s="129">
        <v>0</v>
      </c>
      <c r="J31" s="130">
        <f t="shared" si="1"/>
        <v>20</v>
      </c>
      <c r="K31" s="131" t="str">
        <f t="shared" si="2"/>
        <v>$4.00</v>
      </c>
      <c r="L31" s="131">
        <f t="shared" si="0"/>
        <v>0</v>
      </c>
    </row>
    <row r="32" spans="1:12" ht="15" x14ac:dyDescent="0.25">
      <c r="A32" s="4" t="s">
        <v>20</v>
      </c>
      <c r="C32" s="126"/>
      <c r="D32" s="126"/>
      <c r="F32" s="132">
        <f t="shared" ref="F32:G47" si="4">F31</f>
        <v>43914</v>
      </c>
      <c r="G32" s="132">
        <f t="shared" si="4"/>
        <v>43929</v>
      </c>
      <c r="H32" s="128">
        <v>0</v>
      </c>
      <c r="I32" s="129">
        <v>0</v>
      </c>
      <c r="J32" s="130">
        <f t="shared" si="1"/>
        <v>20</v>
      </c>
      <c r="K32" s="131" t="str">
        <f t="shared" si="2"/>
        <v>$4.00</v>
      </c>
      <c r="L32" s="131">
        <f t="shared" si="0"/>
        <v>0</v>
      </c>
    </row>
    <row r="33" spans="1:12" ht="15" x14ac:dyDescent="0.25">
      <c r="A33" s="4" t="s">
        <v>20</v>
      </c>
      <c r="C33" s="126"/>
      <c r="D33" s="126"/>
      <c r="F33" s="132">
        <f t="shared" si="4"/>
        <v>43914</v>
      </c>
      <c r="G33" s="132">
        <f t="shared" si="4"/>
        <v>43929</v>
      </c>
      <c r="H33" s="128">
        <v>0</v>
      </c>
      <c r="I33" s="129">
        <v>0</v>
      </c>
      <c r="J33" s="130">
        <f t="shared" si="1"/>
        <v>20</v>
      </c>
      <c r="K33" s="131" t="str">
        <f t="shared" si="2"/>
        <v>$4.00</v>
      </c>
      <c r="L33" s="131">
        <f t="shared" si="0"/>
        <v>0</v>
      </c>
    </row>
    <row r="34" spans="1:12" ht="15" x14ac:dyDescent="0.25">
      <c r="A34" s="4" t="s">
        <v>20</v>
      </c>
      <c r="C34" s="126"/>
      <c r="D34" s="126"/>
      <c r="F34" s="132">
        <f t="shared" si="4"/>
        <v>43914</v>
      </c>
      <c r="G34" s="132">
        <f t="shared" si="4"/>
        <v>43929</v>
      </c>
      <c r="H34" s="128">
        <v>0</v>
      </c>
      <c r="I34" s="129">
        <v>0</v>
      </c>
      <c r="J34" s="130">
        <f t="shared" si="1"/>
        <v>20</v>
      </c>
      <c r="K34" s="131" t="str">
        <f t="shared" si="2"/>
        <v>$4.00</v>
      </c>
      <c r="L34" s="131">
        <f t="shared" si="0"/>
        <v>0</v>
      </c>
    </row>
    <row r="35" spans="1:12" ht="15" x14ac:dyDescent="0.25">
      <c r="A35" s="4" t="s">
        <v>20</v>
      </c>
      <c r="C35" s="126"/>
      <c r="D35" s="126"/>
      <c r="F35" s="132">
        <f t="shared" si="4"/>
        <v>43914</v>
      </c>
      <c r="G35" s="132">
        <f t="shared" si="4"/>
        <v>43929</v>
      </c>
      <c r="H35" s="128">
        <v>0</v>
      </c>
      <c r="I35" s="129">
        <v>0</v>
      </c>
      <c r="J35" s="130">
        <f t="shared" si="1"/>
        <v>20</v>
      </c>
      <c r="K35" s="131" t="str">
        <f t="shared" si="2"/>
        <v>$4.00</v>
      </c>
      <c r="L35" s="131">
        <f t="shared" si="0"/>
        <v>0</v>
      </c>
    </row>
    <row r="36" spans="1:12" ht="15" x14ac:dyDescent="0.25">
      <c r="A36" s="4" t="s">
        <v>20</v>
      </c>
      <c r="C36" s="126"/>
      <c r="D36" s="126"/>
      <c r="F36" s="132">
        <f t="shared" si="4"/>
        <v>43914</v>
      </c>
      <c r="G36" s="132">
        <f t="shared" si="4"/>
        <v>43929</v>
      </c>
      <c r="H36" s="128">
        <v>0</v>
      </c>
      <c r="I36" s="129">
        <v>0</v>
      </c>
      <c r="J36" s="130">
        <f t="shared" si="1"/>
        <v>20</v>
      </c>
      <c r="K36" s="131" t="str">
        <f t="shared" si="2"/>
        <v>$4.00</v>
      </c>
      <c r="L36" s="131">
        <f t="shared" si="0"/>
        <v>0</v>
      </c>
    </row>
    <row r="37" spans="1:12" ht="15" x14ac:dyDescent="0.25">
      <c r="A37" s="4" t="s">
        <v>20</v>
      </c>
      <c r="C37" s="126"/>
      <c r="D37" s="126"/>
      <c r="F37" s="132">
        <f t="shared" si="4"/>
        <v>43914</v>
      </c>
      <c r="G37" s="132">
        <f t="shared" si="4"/>
        <v>43929</v>
      </c>
      <c r="H37" s="128">
        <v>0</v>
      </c>
      <c r="I37" s="129">
        <v>0</v>
      </c>
      <c r="J37" s="130">
        <f t="shared" si="1"/>
        <v>20</v>
      </c>
      <c r="K37" s="131" t="str">
        <f t="shared" si="2"/>
        <v>$4.00</v>
      </c>
      <c r="L37" s="131">
        <f t="shared" si="0"/>
        <v>0</v>
      </c>
    </row>
    <row r="38" spans="1:12" ht="15" x14ac:dyDescent="0.25">
      <c r="A38" s="4" t="s">
        <v>20</v>
      </c>
      <c r="C38" s="126"/>
      <c r="D38" s="126"/>
      <c r="F38" s="132">
        <f t="shared" si="4"/>
        <v>43914</v>
      </c>
      <c r="G38" s="132">
        <f t="shared" si="4"/>
        <v>43929</v>
      </c>
      <c r="H38" s="128">
        <v>0</v>
      </c>
      <c r="I38" s="129">
        <v>0</v>
      </c>
      <c r="J38" s="130">
        <f t="shared" si="1"/>
        <v>20</v>
      </c>
      <c r="K38" s="131" t="str">
        <f t="shared" si="2"/>
        <v>$4.00</v>
      </c>
      <c r="L38" s="131">
        <f t="shared" si="0"/>
        <v>0</v>
      </c>
    </row>
    <row r="39" spans="1:12" ht="15" x14ac:dyDescent="0.25">
      <c r="A39" s="4" t="s">
        <v>20</v>
      </c>
      <c r="C39" s="126"/>
      <c r="D39" s="126"/>
      <c r="F39" s="132">
        <f t="shared" si="4"/>
        <v>43914</v>
      </c>
      <c r="G39" s="132">
        <f t="shared" si="4"/>
        <v>43929</v>
      </c>
      <c r="H39" s="128">
        <v>0</v>
      </c>
      <c r="I39" s="129">
        <v>0</v>
      </c>
      <c r="J39" s="130">
        <f t="shared" si="1"/>
        <v>20</v>
      </c>
      <c r="K39" s="131" t="str">
        <f t="shared" si="2"/>
        <v>$4.00</v>
      </c>
      <c r="L39" s="131">
        <f t="shared" si="0"/>
        <v>0</v>
      </c>
    </row>
    <row r="40" spans="1:12" ht="15" x14ac:dyDescent="0.25">
      <c r="A40" s="4" t="s">
        <v>20</v>
      </c>
      <c r="C40" s="126"/>
      <c r="D40" s="126"/>
      <c r="F40" s="132">
        <f t="shared" si="4"/>
        <v>43914</v>
      </c>
      <c r="G40" s="132">
        <f t="shared" si="4"/>
        <v>43929</v>
      </c>
      <c r="H40" s="128">
        <v>0</v>
      </c>
      <c r="I40" s="129">
        <v>0</v>
      </c>
      <c r="J40" s="130">
        <f t="shared" si="1"/>
        <v>20</v>
      </c>
      <c r="K40" s="131" t="str">
        <f t="shared" si="2"/>
        <v>$4.00</v>
      </c>
      <c r="L40" s="131">
        <f t="shared" si="0"/>
        <v>0</v>
      </c>
    </row>
    <row r="41" spans="1:12" ht="15" x14ac:dyDescent="0.25">
      <c r="A41" s="4" t="s">
        <v>20</v>
      </c>
      <c r="C41" s="126"/>
      <c r="D41" s="126"/>
      <c r="F41" s="132">
        <f t="shared" si="4"/>
        <v>43914</v>
      </c>
      <c r="G41" s="132">
        <f t="shared" si="4"/>
        <v>43929</v>
      </c>
      <c r="H41" s="128">
        <v>0</v>
      </c>
      <c r="I41" s="129">
        <v>0</v>
      </c>
      <c r="J41" s="130">
        <f t="shared" si="1"/>
        <v>20</v>
      </c>
      <c r="K41" s="131" t="str">
        <f t="shared" si="2"/>
        <v>$4.00</v>
      </c>
      <c r="L41" s="131">
        <f t="shared" si="0"/>
        <v>0</v>
      </c>
    </row>
    <row r="42" spans="1:12" ht="15" x14ac:dyDescent="0.25">
      <c r="A42" s="4" t="s">
        <v>20</v>
      </c>
      <c r="C42" s="126"/>
      <c r="D42" s="126"/>
      <c r="F42" s="132">
        <f t="shared" si="4"/>
        <v>43914</v>
      </c>
      <c r="G42" s="132">
        <f t="shared" si="4"/>
        <v>43929</v>
      </c>
      <c r="H42" s="128">
        <v>0</v>
      </c>
      <c r="I42" s="129">
        <v>0</v>
      </c>
      <c r="J42" s="130">
        <f t="shared" si="1"/>
        <v>20</v>
      </c>
      <c r="K42" s="131" t="str">
        <f t="shared" si="2"/>
        <v>$4.00</v>
      </c>
      <c r="L42" s="131">
        <f t="shared" si="0"/>
        <v>0</v>
      </c>
    </row>
    <row r="43" spans="1:12" ht="15" x14ac:dyDescent="0.25">
      <c r="A43" s="4" t="s">
        <v>20</v>
      </c>
      <c r="C43" s="126"/>
      <c r="D43" s="126"/>
      <c r="F43" s="132">
        <f t="shared" si="4"/>
        <v>43914</v>
      </c>
      <c r="G43" s="132">
        <f t="shared" si="4"/>
        <v>43929</v>
      </c>
      <c r="H43" s="128">
        <v>0</v>
      </c>
      <c r="I43" s="129">
        <v>0</v>
      </c>
      <c r="J43" s="130">
        <f t="shared" si="1"/>
        <v>20</v>
      </c>
      <c r="K43" s="131" t="str">
        <f t="shared" si="2"/>
        <v>$4.00</v>
      </c>
      <c r="L43" s="131">
        <f t="shared" si="0"/>
        <v>0</v>
      </c>
    </row>
    <row r="44" spans="1:12" ht="15" x14ac:dyDescent="0.25">
      <c r="A44" s="4" t="s">
        <v>20</v>
      </c>
      <c r="C44" s="126"/>
      <c r="D44" s="126"/>
      <c r="F44" s="132">
        <f t="shared" si="4"/>
        <v>43914</v>
      </c>
      <c r="G44" s="132">
        <f t="shared" si="4"/>
        <v>43929</v>
      </c>
      <c r="H44" s="128">
        <v>0</v>
      </c>
      <c r="I44" s="129">
        <v>0</v>
      </c>
      <c r="J44" s="130">
        <f t="shared" si="1"/>
        <v>20</v>
      </c>
      <c r="K44" s="131" t="str">
        <f t="shared" si="2"/>
        <v>$4.00</v>
      </c>
      <c r="L44" s="131">
        <f t="shared" si="0"/>
        <v>0</v>
      </c>
    </row>
    <row r="45" spans="1:12" ht="15" x14ac:dyDescent="0.25">
      <c r="A45" s="4" t="s">
        <v>20</v>
      </c>
      <c r="C45" s="126"/>
      <c r="D45" s="126"/>
      <c r="F45" s="132">
        <f t="shared" si="4"/>
        <v>43914</v>
      </c>
      <c r="G45" s="132">
        <f t="shared" si="4"/>
        <v>43929</v>
      </c>
      <c r="H45" s="128">
        <v>0</v>
      </c>
      <c r="I45" s="129">
        <v>0</v>
      </c>
      <c r="J45" s="130">
        <f t="shared" si="1"/>
        <v>20</v>
      </c>
      <c r="K45" s="131" t="str">
        <f t="shared" si="2"/>
        <v>$4.00</v>
      </c>
      <c r="L45" s="131">
        <f t="shared" si="0"/>
        <v>0</v>
      </c>
    </row>
    <row r="46" spans="1:12" ht="15" x14ac:dyDescent="0.25">
      <c r="A46" s="4" t="s">
        <v>20</v>
      </c>
      <c r="C46" s="126"/>
      <c r="D46" s="126"/>
      <c r="F46" s="132">
        <f t="shared" si="4"/>
        <v>43914</v>
      </c>
      <c r="G46" s="132">
        <f t="shared" si="4"/>
        <v>43929</v>
      </c>
      <c r="H46" s="128">
        <v>0</v>
      </c>
      <c r="I46" s="129">
        <v>0</v>
      </c>
      <c r="J46" s="130">
        <f t="shared" si="1"/>
        <v>20</v>
      </c>
      <c r="K46" s="131" t="str">
        <f t="shared" si="2"/>
        <v>$4.00</v>
      </c>
      <c r="L46" s="131">
        <f t="shared" si="0"/>
        <v>0</v>
      </c>
    </row>
    <row r="47" spans="1:12" ht="15" x14ac:dyDescent="0.25">
      <c r="A47" s="4" t="s">
        <v>20</v>
      </c>
      <c r="C47" s="126"/>
      <c r="D47" s="126"/>
      <c r="F47" s="132">
        <f t="shared" si="4"/>
        <v>43914</v>
      </c>
      <c r="G47" s="132">
        <f t="shared" si="4"/>
        <v>43929</v>
      </c>
      <c r="H47" s="128">
        <v>0</v>
      </c>
      <c r="I47" s="129">
        <v>0</v>
      </c>
      <c r="J47" s="130">
        <f t="shared" si="1"/>
        <v>20</v>
      </c>
      <c r="K47" s="131" t="str">
        <f t="shared" si="2"/>
        <v>$4.00</v>
      </c>
      <c r="L47" s="131">
        <f t="shared" si="0"/>
        <v>0</v>
      </c>
    </row>
    <row r="48" spans="1:12" ht="15" x14ac:dyDescent="0.25">
      <c r="A48" s="4" t="s">
        <v>20</v>
      </c>
      <c r="C48" s="126"/>
      <c r="D48" s="126"/>
      <c r="F48" s="132">
        <f t="shared" ref="F48:G49" si="5">F47</f>
        <v>43914</v>
      </c>
      <c r="G48" s="132">
        <f t="shared" si="5"/>
        <v>43929</v>
      </c>
      <c r="H48" s="128">
        <v>0</v>
      </c>
      <c r="I48" s="129">
        <v>0</v>
      </c>
      <c r="J48" s="130">
        <f t="shared" si="1"/>
        <v>20</v>
      </c>
      <c r="K48" s="131" t="str">
        <f t="shared" si="2"/>
        <v>$4.00</v>
      </c>
      <c r="L48" s="131">
        <f t="shared" si="0"/>
        <v>0</v>
      </c>
    </row>
    <row r="49" spans="1:12" ht="15" x14ac:dyDescent="0.25">
      <c r="A49" s="4" t="s">
        <v>20</v>
      </c>
      <c r="C49" s="126"/>
      <c r="D49" s="126"/>
      <c r="F49" s="132">
        <f t="shared" si="5"/>
        <v>43914</v>
      </c>
      <c r="G49" s="132">
        <f t="shared" si="5"/>
        <v>43929</v>
      </c>
      <c r="H49" s="128">
        <v>0</v>
      </c>
      <c r="I49" s="129">
        <v>0</v>
      </c>
      <c r="J49" s="130">
        <f t="shared" si="1"/>
        <v>20</v>
      </c>
      <c r="K49" s="131" t="str">
        <f t="shared" si="2"/>
        <v>$4.00</v>
      </c>
      <c r="L49" s="131">
        <f t="shared" si="0"/>
        <v>0</v>
      </c>
    </row>
    <row r="50" spans="1:12" ht="20.25" x14ac:dyDescent="0.25">
      <c r="I50" s="185" t="s">
        <v>22</v>
      </c>
      <c r="J50" s="185"/>
      <c r="K50" s="185"/>
      <c r="L50" s="133">
        <f>SUM(L14:L48)</f>
        <v>0</v>
      </c>
    </row>
  </sheetData>
  <sheetProtection password="CE28" sheet="1" insertRows="0" deleteRows="0" selectLockedCells="1" autoFilter="0"/>
  <mergeCells count="8">
    <mergeCell ref="I50:K50"/>
    <mergeCell ref="A1:L1"/>
    <mergeCell ref="A6:C6"/>
    <mergeCell ref="A8:C8"/>
    <mergeCell ref="A10:C10"/>
    <mergeCell ref="A3:B3"/>
    <mergeCell ref="A5:B5"/>
    <mergeCell ref="C3:H3"/>
  </mergeCells>
  <conditionalFormatting sqref="B14:B49">
    <cfRule type="cellIs" dxfId="329" priority="2" operator="equal">
      <formula>"YES"</formula>
    </cfRule>
    <cfRule type="cellIs" dxfId="328" priority="3" operator="equal">
      <formula>"NO"</formula>
    </cfRule>
  </conditionalFormatting>
  <conditionalFormatting sqref="H14:H49">
    <cfRule type="cellIs" dxfId="327" priority="8" operator="greaterThan">
      <formula>19.99</formula>
    </cfRule>
    <cfRule type="cellIs" dxfId="326" priority="9" operator="greaterThan">
      <formula>20</formula>
    </cfRule>
  </conditionalFormatting>
  <conditionalFormatting sqref="J14:J49">
    <cfRule type="cellIs" dxfId="325" priority="6" operator="lessThan">
      <formula>0</formula>
    </cfRule>
    <cfRule type="cellIs" dxfId="324" priority="7" operator="greaterThan">
      <formula>4.01</formula>
    </cfRule>
  </conditionalFormatting>
  <conditionalFormatting sqref="C7:D7 D6 C9:D9 D8 D10">
    <cfRule type="cellIs" dxfId="323" priority="4" operator="equal">
      <formula>"NO"</formula>
    </cfRule>
    <cfRule type="cellIs" dxfId="322" priority="5" operator="equal">
      <formula>"YES"</formula>
    </cfRule>
  </conditionalFormatting>
  <conditionalFormatting sqref="D14:D49">
    <cfRule type="cellIs" dxfId="321" priority="1" operator="equal">
      <formula>"NO"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58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LIST!$D$28:$D$29</xm:f>
          </x14:formula1>
          <xm:sqref>B14:B49</xm:sqref>
        </x14:dataValidation>
        <x14:dataValidation type="list" allowBlank="1" showInputMessage="1" showErrorMessage="1">
          <x14:formula1>
            <xm:f>'C:\Users\sng\Desktop\Yukon Essential Workers Income Support Program\[Internal_Worksheet.xlsx]LIST'!#REF!</xm:f>
          </x14:formula1>
          <xm:sqref>B53:B59 C50:D52</xm:sqref>
        </x14:dataValidation>
        <x14:dataValidation type="list" allowBlank="1" showInputMessage="1" showErrorMessage="1">
          <x14:formula1>
            <xm:f>LIST!$D$28:$D$29</xm:f>
          </x14:formula1>
          <xm:sqref>D14:D49 D6 D8 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I50"/>
  <sheetViews>
    <sheetView zoomScaleNormal="100" workbookViewId="0">
      <selection activeCell="B21" sqref="B21"/>
    </sheetView>
  </sheetViews>
  <sheetFormatPr defaultRowHeight="14.25" x14ac:dyDescent="0.2"/>
  <cols>
    <col min="1" max="1" width="23.42578125" style="8" customWidth="1"/>
    <col min="2" max="2" width="39.5703125" style="8" customWidth="1"/>
    <col min="3" max="4" width="16" style="8" customWidth="1"/>
    <col min="5" max="5" width="20.7109375" style="8" bestFit="1" customWidth="1"/>
    <col min="6" max="6" width="22.140625" style="8" customWidth="1"/>
    <col min="7" max="7" width="10.140625" style="8" hidden="1" customWidth="1"/>
    <col min="8" max="9" width="20" style="8" customWidth="1"/>
    <col min="10" max="16384" width="9.140625" style="8"/>
  </cols>
  <sheetData>
    <row r="1" spans="1:9" ht="52.5" customHeight="1" x14ac:dyDescent="0.2">
      <c r="A1" s="191" t="s">
        <v>28</v>
      </c>
      <c r="B1" s="191"/>
      <c r="C1" s="191"/>
      <c r="D1" s="191"/>
      <c r="E1" s="191"/>
      <c r="F1" s="191"/>
      <c r="G1" s="191"/>
      <c r="H1" s="191"/>
      <c r="I1" s="191"/>
    </row>
    <row r="2" spans="1:9" ht="18" customHeight="1" x14ac:dyDescent="0.2"/>
    <row r="3" spans="1:9" s="29" customFormat="1" ht="33.75" customHeight="1" x14ac:dyDescent="0.25">
      <c r="A3" s="28" t="s">
        <v>1</v>
      </c>
      <c r="B3" s="192"/>
      <c r="C3" s="192"/>
      <c r="D3" s="192"/>
      <c r="E3" s="192"/>
      <c r="F3" s="192"/>
      <c r="G3" s="192"/>
      <c r="H3" s="192"/>
      <c r="I3" s="192"/>
    </row>
    <row r="4" spans="1:9" s="29" customFormat="1" ht="8.25" customHeight="1" x14ac:dyDescent="0.25">
      <c r="A4" s="28"/>
      <c r="B4" s="30"/>
      <c r="C4" s="30"/>
      <c r="D4" s="31"/>
      <c r="E4" s="31"/>
      <c r="F4" s="31"/>
      <c r="G4" s="31"/>
      <c r="H4" s="28"/>
    </row>
    <row r="5" spans="1:9" s="29" customFormat="1" ht="15.75" hidden="1" x14ac:dyDescent="0.25">
      <c r="A5" s="28" t="s">
        <v>12</v>
      </c>
      <c r="B5" s="30"/>
      <c r="C5" s="30"/>
      <c r="D5" s="31"/>
      <c r="E5" s="31"/>
      <c r="F5" s="31"/>
      <c r="G5" s="31"/>
      <c r="H5" s="28"/>
    </row>
    <row r="6" spans="1:9" s="29" customFormat="1" ht="15" hidden="1" customHeight="1" x14ac:dyDescent="0.25">
      <c r="A6" s="30" t="s">
        <v>7</v>
      </c>
      <c r="B6" s="32" t="s">
        <v>8</v>
      </c>
      <c r="C6" s="30"/>
      <c r="D6" s="31"/>
      <c r="E6" s="31"/>
      <c r="F6" s="31"/>
      <c r="G6" s="31"/>
      <c r="H6" s="28"/>
    </row>
    <row r="7" spans="1:9" s="29" customFormat="1" ht="6.75" hidden="1" customHeight="1" x14ac:dyDescent="0.25">
      <c r="A7" s="30"/>
      <c r="B7" s="33"/>
      <c r="C7" s="30"/>
      <c r="D7" s="31"/>
      <c r="E7" s="31"/>
      <c r="F7" s="31"/>
      <c r="G7" s="31"/>
      <c r="H7" s="28"/>
    </row>
    <row r="8" spans="1:9" s="29" customFormat="1" ht="15" hidden="1" customHeight="1" x14ac:dyDescent="0.25">
      <c r="A8" s="34" t="s">
        <v>9</v>
      </c>
      <c r="B8" s="32" t="s">
        <v>8</v>
      </c>
      <c r="C8" s="30"/>
      <c r="D8" s="31"/>
      <c r="E8" s="31"/>
      <c r="F8" s="31"/>
      <c r="G8" s="31"/>
      <c r="H8" s="28"/>
    </row>
    <row r="9" spans="1:9" s="29" customFormat="1" ht="6.75" hidden="1" customHeight="1" x14ac:dyDescent="0.25">
      <c r="A9" s="30"/>
      <c r="B9" s="33"/>
      <c r="C9" s="30"/>
      <c r="D9" s="31"/>
      <c r="E9" s="31"/>
      <c r="F9" s="31"/>
      <c r="G9" s="31"/>
      <c r="H9" s="28"/>
    </row>
    <row r="10" spans="1:9" s="29" customFormat="1" ht="15" hidden="1" customHeight="1" x14ac:dyDescent="0.25">
      <c r="A10" s="30" t="s">
        <v>10</v>
      </c>
      <c r="B10" s="32" t="s">
        <v>8</v>
      </c>
      <c r="C10" s="30"/>
      <c r="D10" s="31"/>
      <c r="E10" s="31"/>
      <c r="F10" s="31"/>
      <c r="G10" s="31"/>
      <c r="H10" s="28"/>
    </row>
    <row r="11" spans="1:9" s="29" customFormat="1" ht="6.75" customHeight="1" x14ac:dyDescent="0.25">
      <c r="A11" s="28"/>
      <c r="B11" s="28"/>
      <c r="C11" s="28"/>
      <c r="D11" s="28"/>
      <c r="E11" s="28"/>
      <c r="F11" s="28"/>
      <c r="G11" s="28"/>
      <c r="H11" s="28"/>
    </row>
    <row r="12" spans="1:9" s="29" customFormat="1" ht="15.75" x14ac:dyDescent="0.25">
      <c r="A12" s="28"/>
      <c r="B12" s="28"/>
      <c r="C12" s="28"/>
      <c r="D12" s="28"/>
      <c r="E12" s="28"/>
      <c r="F12" s="28"/>
      <c r="G12" s="28"/>
      <c r="H12" s="28"/>
    </row>
    <row r="13" spans="1:9" s="36" customFormat="1" ht="34.5" customHeight="1" x14ac:dyDescent="0.25">
      <c r="A13" s="35" t="s">
        <v>6</v>
      </c>
      <c r="B13" s="35" t="s">
        <v>107</v>
      </c>
      <c r="C13" s="35" t="s">
        <v>2</v>
      </c>
      <c r="D13" s="35" t="s">
        <v>3</v>
      </c>
      <c r="E13" s="35" t="s">
        <v>29</v>
      </c>
      <c r="F13" s="35" t="s">
        <v>18</v>
      </c>
      <c r="G13" s="35" t="s">
        <v>0</v>
      </c>
      <c r="H13" s="35" t="s">
        <v>13</v>
      </c>
      <c r="I13" s="35" t="s">
        <v>4</v>
      </c>
    </row>
    <row r="14" spans="1:9" s="29" customFormat="1" ht="15" x14ac:dyDescent="0.2">
      <c r="A14" s="29" t="str">
        <f>Table22[[#This Row],[Employee Name (Last, First)]]</f>
        <v>NAME</v>
      </c>
      <c r="B14" s="29">
        <f>Table22[[#This Row],[Essential Occupation ]]</f>
        <v>0</v>
      </c>
      <c r="C14" s="37">
        <f>Table22[[#This Row],[Work Period End]]+1</f>
        <v>43930</v>
      </c>
      <c r="D14" s="37">
        <f>Table274[[#This Row],[Work Period Start]]+13</f>
        <v>43943</v>
      </c>
      <c r="E14" s="38">
        <f>Table22[[#This Row],[Regular Rate]]</f>
        <v>0</v>
      </c>
      <c r="F14" s="39">
        <v>0</v>
      </c>
      <c r="G14" s="40">
        <f>20-E14</f>
        <v>20</v>
      </c>
      <c r="H14" s="41" t="str">
        <f>IF(AND(G14&lt;=3.99,G14&gt;(-100)),G14,"$4.00")</f>
        <v>$4.00</v>
      </c>
      <c r="I14" s="42">
        <f t="shared" ref="I14:I49" si="0">IF((E14&gt;19.99),"0",F14*H14)</f>
        <v>0</v>
      </c>
    </row>
    <row r="15" spans="1:9" s="29" customFormat="1" ht="15" x14ac:dyDescent="0.2">
      <c r="A15" s="29" t="str">
        <f>Table22[[#This Row],[Employee Name (Last, First)]]</f>
        <v>NAME</v>
      </c>
      <c r="B15" s="29">
        <f>Table22[[#This Row],[Essential Occupation ]]</f>
        <v>0</v>
      </c>
      <c r="C15" s="43">
        <f>C14</f>
        <v>43930</v>
      </c>
      <c r="D15" s="43">
        <f>D14</f>
        <v>43943</v>
      </c>
      <c r="E15" s="38">
        <f>Table22[[#This Row],[Regular Rate]]</f>
        <v>0</v>
      </c>
      <c r="F15" s="39">
        <v>0</v>
      </c>
      <c r="G15" s="40">
        <f t="shared" ref="G15:G49" si="1">20-E15</f>
        <v>20</v>
      </c>
      <c r="H15" s="41" t="str">
        <f t="shared" ref="H15:H49" si="2">IF(AND(G15&lt;=3.99,G15&gt;(-100)),G15,"$4.00")</f>
        <v>$4.00</v>
      </c>
      <c r="I15" s="42">
        <f t="shared" si="0"/>
        <v>0</v>
      </c>
    </row>
    <row r="16" spans="1:9" s="29" customFormat="1" ht="15" x14ac:dyDescent="0.2">
      <c r="A16" s="29" t="str">
        <f>Table22[[#This Row],[Employee Name (Last, First)]]</f>
        <v>NAME</v>
      </c>
      <c r="B16" s="29">
        <f>Table22[[#This Row],[Essential Occupation ]]</f>
        <v>0</v>
      </c>
      <c r="C16" s="43">
        <f t="shared" ref="C16:D31" si="3">C15</f>
        <v>43930</v>
      </c>
      <c r="D16" s="43">
        <f t="shared" si="3"/>
        <v>43943</v>
      </c>
      <c r="E16" s="38">
        <f>Table22[[#This Row],[Regular Rate]]</f>
        <v>0</v>
      </c>
      <c r="F16" s="39">
        <v>0</v>
      </c>
      <c r="G16" s="40">
        <f t="shared" si="1"/>
        <v>20</v>
      </c>
      <c r="H16" s="41" t="str">
        <f t="shared" si="2"/>
        <v>$4.00</v>
      </c>
      <c r="I16" s="42">
        <f t="shared" si="0"/>
        <v>0</v>
      </c>
    </row>
    <row r="17" spans="1:9" s="29" customFormat="1" ht="15" x14ac:dyDescent="0.2">
      <c r="A17" s="29" t="str">
        <f>Table22[[#This Row],[Employee Name (Last, First)]]</f>
        <v>NAME</v>
      </c>
      <c r="B17" s="29">
        <f>Table22[[#This Row],[Essential Occupation ]]</f>
        <v>0</v>
      </c>
      <c r="C17" s="43">
        <f t="shared" si="3"/>
        <v>43930</v>
      </c>
      <c r="D17" s="43">
        <f t="shared" si="3"/>
        <v>43943</v>
      </c>
      <c r="E17" s="38">
        <f>Table22[[#This Row],[Regular Rate]]</f>
        <v>0</v>
      </c>
      <c r="F17" s="39">
        <v>0</v>
      </c>
      <c r="G17" s="40">
        <f t="shared" si="1"/>
        <v>20</v>
      </c>
      <c r="H17" s="41" t="str">
        <f t="shared" si="2"/>
        <v>$4.00</v>
      </c>
      <c r="I17" s="42">
        <f t="shared" si="0"/>
        <v>0</v>
      </c>
    </row>
    <row r="18" spans="1:9" s="29" customFormat="1" ht="15" x14ac:dyDescent="0.2">
      <c r="A18" s="29" t="str">
        <f>Table22[[#This Row],[Employee Name (Last, First)]]</f>
        <v>NAME</v>
      </c>
      <c r="B18" s="29">
        <f>Table22[[#This Row],[Essential Occupation ]]</f>
        <v>0</v>
      </c>
      <c r="C18" s="43">
        <f t="shared" si="3"/>
        <v>43930</v>
      </c>
      <c r="D18" s="43">
        <f t="shared" si="3"/>
        <v>43943</v>
      </c>
      <c r="E18" s="38">
        <f>Table22[[#This Row],[Regular Rate]]</f>
        <v>0</v>
      </c>
      <c r="F18" s="39">
        <v>0</v>
      </c>
      <c r="G18" s="40">
        <f t="shared" si="1"/>
        <v>20</v>
      </c>
      <c r="H18" s="41" t="str">
        <f t="shared" si="2"/>
        <v>$4.00</v>
      </c>
      <c r="I18" s="42">
        <f t="shared" si="0"/>
        <v>0</v>
      </c>
    </row>
    <row r="19" spans="1:9" s="29" customFormat="1" ht="15" x14ac:dyDescent="0.2">
      <c r="A19" s="29" t="str">
        <f>Table22[[#This Row],[Employee Name (Last, First)]]</f>
        <v>NAME</v>
      </c>
      <c r="B19" s="29">
        <f>Table22[[#This Row],[Essential Occupation ]]</f>
        <v>0</v>
      </c>
      <c r="C19" s="43">
        <f t="shared" si="3"/>
        <v>43930</v>
      </c>
      <c r="D19" s="43">
        <f t="shared" si="3"/>
        <v>43943</v>
      </c>
      <c r="E19" s="38">
        <f>Table22[[#This Row],[Regular Rate]]</f>
        <v>0</v>
      </c>
      <c r="F19" s="39">
        <v>0</v>
      </c>
      <c r="G19" s="40">
        <f t="shared" si="1"/>
        <v>20</v>
      </c>
      <c r="H19" s="41" t="str">
        <f t="shared" si="2"/>
        <v>$4.00</v>
      </c>
      <c r="I19" s="42">
        <f t="shared" si="0"/>
        <v>0</v>
      </c>
    </row>
    <row r="20" spans="1:9" s="29" customFormat="1" ht="15" x14ac:dyDescent="0.2">
      <c r="A20" s="29" t="str">
        <f>Table22[[#This Row],[Employee Name (Last, First)]]</f>
        <v>NAME</v>
      </c>
      <c r="B20" s="29">
        <f>Table22[[#This Row],[Essential Occupation ]]</f>
        <v>0</v>
      </c>
      <c r="C20" s="43">
        <f t="shared" si="3"/>
        <v>43930</v>
      </c>
      <c r="D20" s="43">
        <f t="shared" si="3"/>
        <v>43943</v>
      </c>
      <c r="E20" s="38">
        <f>Table22[[#This Row],[Regular Rate]]</f>
        <v>0</v>
      </c>
      <c r="F20" s="39">
        <v>0</v>
      </c>
      <c r="G20" s="40">
        <f t="shared" si="1"/>
        <v>20</v>
      </c>
      <c r="H20" s="41" t="str">
        <f t="shared" si="2"/>
        <v>$4.00</v>
      </c>
      <c r="I20" s="42">
        <f t="shared" si="0"/>
        <v>0</v>
      </c>
    </row>
    <row r="21" spans="1:9" s="29" customFormat="1" ht="15" x14ac:dyDescent="0.2">
      <c r="A21" s="29" t="str">
        <f>Table22[[#This Row],[Employee Name (Last, First)]]</f>
        <v>NAME</v>
      </c>
      <c r="B21" s="29">
        <f>Table22[[#This Row],[Essential Occupation ]]</f>
        <v>0</v>
      </c>
      <c r="C21" s="43">
        <f t="shared" si="3"/>
        <v>43930</v>
      </c>
      <c r="D21" s="43">
        <f t="shared" si="3"/>
        <v>43943</v>
      </c>
      <c r="E21" s="38">
        <f>Table22[[#This Row],[Regular Rate]]</f>
        <v>0</v>
      </c>
      <c r="F21" s="39">
        <v>0</v>
      </c>
      <c r="G21" s="40">
        <f t="shared" si="1"/>
        <v>20</v>
      </c>
      <c r="H21" s="41" t="str">
        <f t="shared" si="2"/>
        <v>$4.00</v>
      </c>
      <c r="I21" s="42">
        <f t="shared" si="0"/>
        <v>0</v>
      </c>
    </row>
    <row r="22" spans="1:9" s="29" customFormat="1" ht="15" x14ac:dyDescent="0.2">
      <c r="A22" s="29" t="str">
        <f>Table22[[#This Row],[Employee Name (Last, First)]]</f>
        <v>NAME</v>
      </c>
      <c r="B22" s="29">
        <f>Table22[[#This Row],[Essential Occupation ]]</f>
        <v>0</v>
      </c>
      <c r="C22" s="43">
        <f t="shared" si="3"/>
        <v>43930</v>
      </c>
      <c r="D22" s="43">
        <f t="shared" si="3"/>
        <v>43943</v>
      </c>
      <c r="E22" s="38">
        <f>Table22[[#This Row],[Regular Rate]]</f>
        <v>0</v>
      </c>
      <c r="F22" s="39">
        <v>0</v>
      </c>
      <c r="G22" s="40">
        <f t="shared" si="1"/>
        <v>20</v>
      </c>
      <c r="H22" s="41" t="str">
        <f t="shared" si="2"/>
        <v>$4.00</v>
      </c>
      <c r="I22" s="42">
        <f t="shared" si="0"/>
        <v>0</v>
      </c>
    </row>
    <row r="23" spans="1:9" s="29" customFormat="1" ht="15" x14ac:dyDescent="0.2">
      <c r="A23" s="29" t="str">
        <f>Table22[[#This Row],[Employee Name (Last, First)]]</f>
        <v>NAME</v>
      </c>
      <c r="B23" s="29">
        <f>Table22[[#This Row],[Essential Occupation ]]</f>
        <v>0</v>
      </c>
      <c r="C23" s="43">
        <f t="shared" si="3"/>
        <v>43930</v>
      </c>
      <c r="D23" s="43">
        <f t="shared" si="3"/>
        <v>43943</v>
      </c>
      <c r="E23" s="38">
        <f>Table22[[#This Row],[Regular Rate]]</f>
        <v>0</v>
      </c>
      <c r="F23" s="39">
        <v>0</v>
      </c>
      <c r="G23" s="40">
        <f t="shared" si="1"/>
        <v>20</v>
      </c>
      <c r="H23" s="41" t="str">
        <f t="shared" si="2"/>
        <v>$4.00</v>
      </c>
      <c r="I23" s="42">
        <f t="shared" si="0"/>
        <v>0</v>
      </c>
    </row>
    <row r="24" spans="1:9" s="29" customFormat="1" ht="15" x14ac:dyDescent="0.2">
      <c r="A24" s="29" t="str">
        <f>Table22[[#This Row],[Employee Name (Last, First)]]</f>
        <v>NAME</v>
      </c>
      <c r="B24" s="29">
        <f>Table22[[#This Row],[Essential Occupation ]]</f>
        <v>0</v>
      </c>
      <c r="C24" s="43">
        <f t="shared" si="3"/>
        <v>43930</v>
      </c>
      <c r="D24" s="43">
        <f t="shared" si="3"/>
        <v>43943</v>
      </c>
      <c r="E24" s="38">
        <f>Table22[[#This Row],[Regular Rate]]</f>
        <v>0</v>
      </c>
      <c r="F24" s="39">
        <v>0</v>
      </c>
      <c r="G24" s="40">
        <f t="shared" si="1"/>
        <v>20</v>
      </c>
      <c r="H24" s="41" t="str">
        <f t="shared" si="2"/>
        <v>$4.00</v>
      </c>
      <c r="I24" s="42">
        <f t="shared" si="0"/>
        <v>0</v>
      </c>
    </row>
    <row r="25" spans="1:9" s="29" customFormat="1" ht="15" x14ac:dyDescent="0.2">
      <c r="A25" s="29" t="str">
        <f>Table22[[#This Row],[Employee Name (Last, First)]]</f>
        <v>NAME</v>
      </c>
      <c r="B25" s="29">
        <f>Table22[[#This Row],[Essential Occupation ]]</f>
        <v>0</v>
      </c>
      <c r="C25" s="43">
        <f t="shared" si="3"/>
        <v>43930</v>
      </c>
      <c r="D25" s="43">
        <f t="shared" si="3"/>
        <v>43943</v>
      </c>
      <c r="E25" s="38">
        <f>Table22[[#This Row],[Regular Rate]]</f>
        <v>0</v>
      </c>
      <c r="F25" s="39">
        <v>0</v>
      </c>
      <c r="G25" s="40">
        <f t="shared" si="1"/>
        <v>20</v>
      </c>
      <c r="H25" s="41" t="str">
        <f t="shared" si="2"/>
        <v>$4.00</v>
      </c>
      <c r="I25" s="42">
        <f t="shared" si="0"/>
        <v>0</v>
      </c>
    </row>
    <row r="26" spans="1:9" s="29" customFormat="1" ht="15" x14ac:dyDescent="0.2">
      <c r="A26" s="29" t="str">
        <f>Table22[[#This Row],[Employee Name (Last, First)]]</f>
        <v>NAME</v>
      </c>
      <c r="B26" s="29">
        <f>Table22[[#This Row],[Essential Occupation ]]</f>
        <v>0</v>
      </c>
      <c r="C26" s="43">
        <f t="shared" si="3"/>
        <v>43930</v>
      </c>
      <c r="D26" s="43">
        <f t="shared" si="3"/>
        <v>43943</v>
      </c>
      <c r="E26" s="38">
        <f>Table22[[#This Row],[Regular Rate]]</f>
        <v>0</v>
      </c>
      <c r="F26" s="39">
        <v>0</v>
      </c>
      <c r="G26" s="40">
        <f t="shared" si="1"/>
        <v>20</v>
      </c>
      <c r="H26" s="41" t="str">
        <f t="shared" si="2"/>
        <v>$4.00</v>
      </c>
      <c r="I26" s="42">
        <f t="shared" si="0"/>
        <v>0</v>
      </c>
    </row>
    <row r="27" spans="1:9" s="29" customFormat="1" ht="15" x14ac:dyDescent="0.2">
      <c r="A27" s="29" t="str">
        <f>Table22[[#This Row],[Employee Name (Last, First)]]</f>
        <v>NAME</v>
      </c>
      <c r="B27" s="29">
        <f>Table22[[#This Row],[Essential Occupation ]]</f>
        <v>0</v>
      </c>
      <c r="C27" s="43">
        <f t="shared" si="3"/>
        <v>43930</v>
      </c>
      <c r="D27" s="43">
        <f t="shared" si="3"/>
        <v>43943</v>
      </c>
      <c r="E27" s="38">
        <f>Table22[[#This Row],[Regular Rate]]</f>
        <v>0</v>
      </c>
      <c r="F27" s="39">
        <v>0</v>
      </c>
      <c r="G27" s="40">
        <f t="shared" si="1"/>
        <v>20</v>
      </c>
      <c r="H27" s="41" t="str">
        <f t="shared" si="2"/>
        <v>$4.00</v>
      </c>
      <c r="I27" s="42">
        <f t="shared" si="0"/>
        <v>0</v>
      </c>
    </row>
    <row r="28" spans="1:9" s="29" customFormat="1" ht="15" x14ac:dyDescent="0.2">
      <c r="A28" s="29" t="str">
        <f>Table22[[#This Row],[Employee Name (Last, First)]]</f>
        <v>NAME</v>
      </c>
      <c r="B28" s="29">
        <f>Table22[[#This Row],[Essential Occupation ]]</f>
        <v>0</v>
      </c>
      <c r="C28" s="43">
        <f t="shared" si="3"/>
        <v>43930</v>
      </c>
      <c r="D28" s="43">
        <f t="shared" si="3"/>
        <v>43943</v>
      </c>
      <c r="E28" s="38">
        <f>Table22[[#This Row],[Regular Rate]]</f>
        <v>0</v>
      </c>
      <c r="F28" s="39">
        <v>0</v>
      </c>
      <c r="G28" s="40">
        <f t="shared" si="1"/>
        <v>20</v>
      </c>
      <c r="H28" s="41" t="str">
        <f t="shared" si="2"/>
        <v>$4.00</v>
      </c>
      <c r="I28" s="42">
        <f t="shared" si="0"/>
        <v>0</v>
      </c>
    </row>
    <row r="29" spans="1:9" s="29" customFormat="1" ht="15" x14ac:dyDescent="0.2">
      <c r="A29" s="29" t="str">
        <f>Table22[[#This Row],[Employee Name (Last, First)]]</f>
        <v>NAME</v>
      </c>
      <c r="B29" s="29">
        <f>Table22[[#This Row],[Essential Occupation ]]</f>
        <v>0</v>
      </c>
      <c r="C29" s="43">
        <f t="shared" si="3"/>
        <v>43930</v>
      </c>
      <c r="D29" s="43">
        <f t="shared" si="3"/>
        <v>43943</v>
      </c>
      <c r="E29" s="38">
        <f>Table22[[#This Row],[Regular Rate]]</f>
        <v>0</v>
      </c>
      <c r="F29" s="39">
        <v>0</v>
      </c>
      <c r="G29" s="40">
        <f t="shared" si="1"/>
        <v>20</v>
      </c>
      <c r="H29" s="41" t="str">
        <f t="shared" si="2"/>
        <v>$4.00</v>
      </c>
      <c r="I29" s="42">
        <f t="shared" si="0"/>
        <v>0</v>
      </c>
    </row>
    <row r="30" spans="1:9" s="29" customFormat="1" ht="15" x14ac:dyDescent="0.2">
      <c r="A30" s="29" t="str">
        <f>Table22[[#This Row],[Employee Name (Last, First)]]</f>
        <v>NAME</v>
      </c>
      <c r="B30" s="29">
        <f>Table22[[#This Row],[Essential Occupation ]]</f>
        <v>0</v>
      </c>
      <c r="C30" s="43">
        <f t="shared" si="3"/>
        <v>43930</v>
      </c>
      <c r="D30" s="43">
        <f t="shared" si="3"/>
        <v>43943</v>
      </c>
      <c r="E30" s="38">
        <f>Table22[[#This Row],[Regular Rate]]</f>
        <v>0</v>
      </c>
      <c r="F30" s="39">
        <v>0</v>
      </c>
      <c r="G30" s="40">
        <f t="shared" si="1"/>
        <v>20</v>
      </c>
      <c r="H30" s="41" t="str">
        <f t="shared" si="2"/>
        <v>$4.00</v>
      </c>
      <c r="I30" s="42">
        <f t="shared" si="0"/>
        <v>0</v>
      </c>
    </row>
    <row r="31" spans="1:9" s="29" customFormat="1" ht="15" x14ac:dyDescent="0.2">
      <c r="A31" s="29" t="str">
        <f>Table22[[#This Row],[Employee Name (Last, First)]]</f>
        <v>NAME</v>
      </c>
      <c r="B31" s="29">
        <f>Table22[[#This Row],[Essential Occupation ]]</f>
        <v>0</v>
      </c>
      <c r="C31" s="43">
        <f t="shared" si="3"/>
        <v>43930</v>
      </c>
      <c r="D31" s="43">
        <f t="shared" si="3"/>
        <v>43943</v>
      </c>
      <c r="E31" s="38">
        <f>Table22[[#This Row],[Regular Rate]]</f>
        <v>0</v>
      </c>
      <c r="F31" s="39">
        <v>0</v>
      </c>
      <c r="G31" s="40">
        <f t="shared" si="1"/>
        <v>20</v>
      </c>
      <c r="H31" s="41" t="str">
        <f t="shared" si="2"/>
        <v>$4.00</v>
      </c>
      <c r="I31" s="42">
        <f t="shared" si="0"/>
        <v>0</v>
      </c>
    </row>
    <row r="32" spans="1:9" s="29" customFormat="1" ht="15" x14ac:dyDescent="0.2">
      <c r="A32" s="29" t="str">
        <f>Table22[[#This Row],[Employee Name (Last, First)]]</f>
        <v>NAME</v>
      </c>
      <c r="B32" s="29">
        <f>Table22[[#This Row],[Essential Occupation ]]</f>
        <v>0</v>
      </c>
      <c r="C32" s="43">
        <f t="shared" ref="C32:D47" si="4">C31</f>
        <v>43930</v>
      </c>
      <c r="D32" s="43">
        <f t="shared" si="4"/>
        <v>43943</v>
      </c>
      <c r="E32" s="38">
        <f>Table22[[#This Row],[Regular Rate]]</f>
        <v>0</v>
      </c>
      <c r="F32" s="39">
        <v>0</v>
      </c>
      <c r="G32" s="40">
        <f t="shared" si="1"/>
        <v>20</v>
      </c>
      <c r="H32" s="41" t="str">
        <f t="shared" si="2"/>
        <v>$4.00</v>
      </c>
      <c r="I32" s="42">
        <f t="shared" si="0"/>
        <v>0</v>
      </c>
    </row>
    <row r="33" spans="1:9" s="29" customFormat="1" ht="15" x14ac:dyDescent="0.2">
      <c r="A33" s="29" t="str">
        <f>Table22[[#This Row],[Employee Name (Last, First)]]</f>
        <v>NAME</v>
      </c>
      <c r="B33" s="29">
        <f>Table22[[#This Row],[Essential Occupation ]]</f>
        <v>0</v>
      </c>
      <c r="C33" s="43">
        <f t="shared" si="4"/>
        <v>43930</v>
      </c>
      <c r="D33" s="43">
        <f t="shared" si="4"/>
        <v>43943</v>
      </c>
      <c r="E33" s="38">
        <f>Table22[[#This Row],[Regular Rate]]</f>
        <v>0</v>
      </c>
      <c r="F33" s="39">
        <v>0</v>
      </c>
      <c r="G33" s="40">
        <f t="shared" si="1"/>
        <v>20</v>
      </c>
      <c r="H33" s="41" t="str">
        <f t="shared" si="2"/>
        <v>$4.00</v>
      </c>
      <c r="I33" s="42">
        <f t="shared" si="0"/>
        <v>0</v>
      </c>
    </row>
    <row r="34" spans="1:9" s="29" customFormat="1" ht="15" x14ac:dyDescent="0.2">
      <c r="A34" s="29" t="str">
        <f>Table22[[#This Row],[Employee Name (Last, First)]]</f>
        <v>NAME</v>
      </c>
      <c r="B34" s="29">
        <f>Table22[[#This Row],[Essential Occupation ]]</f>
        <v>0</v>
      </c>
      <c r="C34" s="43">
        <f t="shared" si="4"/>
        <v>43930</v>
      </c>
      <c r="D34" s="43">
        <f t="shared" si="4"/>
        <v>43943</v>
      </c>
      <c r="E34" s="38">
        <f>Table22[[#This Row],[Regular Rate]]</f>
        <v>0</v>
      </c>
      <c r="F34" s="39">
        <v>0</v>
      </c>
      <c r="G34" s="40">
        <f t="shared" si="1"/>
        <v>20</v>
      </c>
      <c r="H34" s="41" t="str">
        <f t="shared" si="2"/>
        <v>$4.00</v>
      </c>
      <c r="I34" s="42">
        <f t="shared" si="0"/>
        <v>0</v>
      </c>
    </row>
    <row r="35" spans="1:9" s="29" customFormat="1" ht="15" x14ac:dyDescent="0.2">
      <c r="A35" s="29" t="str">
        <f>Table22[[#This Row],[Employee Name (Last, First)]]</f>
        <v>NAME</v>
      </c>
      <c r="B35" s="29">
        <f>Table22[[#This Row],[Essential Occupation ]]</f>
        <v>0</v>
      </c>
      <c r="C35" s="43">
        <f t="shared" si="4"/>
        <v>43930</v>
      </c>
      <c r="D35" s="43">
        <f t="shared" si="4"/>
        <v>43943</v>
      </c>
      <c r="E35" s="38">
        <f>Table22[[#This Row],[Regular Rate]]</f>
        <v>0</v>
      </c>
      <c r="F35" s="39">
        <v>0</v>
      </c>
      <c r="G35" s="40">
        <f t="shared" si="1"/>
        <v>20</v>
      </c>
      <c r="H35" s="41" t="str">
        <f t="shared" si="2"/>
        <v>$4.00</v>
      </c>
      <c r="I35" s="42">
        <f t="shared" si="0"/>
        <v>0</v>
      </c>
    </row>
    <row r="36" spans="1:9" s="29" customFormat="1" ht="15" x14ac:dyDescent="0.2">
      <c r="A36" s="29" t="str">
        <f>Table22[[#This Row],[Employee Name (Last, First)]]</f>
        <v>NAME</v>
      </c>
      <c r="B36" s="29">
        <f>Table22[[#This Row],[Essential Occupation ]]</f>
        <v>0</v>
      </c>
      <c r="C36" s="43">
        <f t="shared" si="4"/>
        <v>43930</v>
      </c>
      <c r="D36" s="43">
        <f t="shared" si="4"/>
        <v>43943</v>
      </c>
      <c r="E36" s="38">
        <f>Table22[[#This Row],[Regular Rate]]</f>
        <v>0</v>
      </c>
      <c r="F36" s="39">
        <v>0</v>
      </c>
      <c r="G36" s="40">
        <f t="shared" si="1"/>
        <v>20</v>
      </c>
      <c r="H36" s="41" t="str">
        <f t="shared" si="2"/>
        <v>$4.00</v>
      </c>
      <c r="I36" s="42">
        <f t="shared" si="0"/>
        <v>0</v>
      </c>
    </row>
    <row r="37" spans="1:9" s="29" customFormat="1" ht="15" x14ac:dyDescent="0.2">
      <c r="A37" s="29" t="str">
        <f>Table22[[#This Row],[Employee Name (Last, First)]]</f>
        <v>NAME</v>
      </c>
      <c r="B37" s="29">
        <f>Table22[[#This Row],[Essential Occupation ]]</f>
        <v>0</v>
      </c>
      <c r="C37" s="43">
        <f t="shared" si="4"/>
        <v>43930</v>
      </c>
      <c r="D37" s="43">
        <f t="shared" si="4"/>
        <v>43943</v>
      </c>
      <c r="E37" s="38">
        <f>Table22[[#This Row],[Regular Rate]]</f>
        <v>0</v>
      </c>
      <c r="F37" s="39">
        <v>0</v>
      </c>
      <c r="G37" s="40">
        <f t="shared" si="1"/>
        <v>20</v>
      </c>
      <c r="H37" s="41" t="str">
        <f t="shared" si="2"/>
        <v>$4.00</v>
      </c>
      <c r="I37" s="42">
        <f t="shared" si="0"/>
        <v>0</v>
      </c>
    </row>
    <row r="38" spans="1:9" s="29" customFormat="1" ht="15" x14ac:dyDescent="0.2">
      <c r="A38" s="29" t="str">
        <f>Table22[[#This Row],[Employee Name (Last, First)]]</f>
        <v>NAME</v>
      </c>
      <c r="B38" s="29">
        <f>Table22[[#This Row],[Essential Occupation ]]</f>
        <v>0</v>
      </c>
      <c r="C38" s="43">
        <f t="shared" si="4"/>
        <v>43930</v>
      </c>
      <c r="D38" s="43">
        <f t="shared" si="4"/>
        <v>43943</v>
      </c>
      <c r="E38" s="38">
        <f>Table22[[#This Row],[Regular Rate]]</f>
        <v>0</v>
      </c>
      <c r="F38" s="39">
        <v>0</v>
      </c>
      <c r="G38" s="40">
        <f t="shared" si="1"/>
        <v>20</v>
      </c>
      <c r="H38" s="41" t="str">
        <f t="shared" si="2"/>
        <v>$4.00</v>
      </c>
      <c r="I38" s="42">
        <f t="shared" si="0"/>
        <v>0</v>
      </c>
    </row>
    <row r="39" spans="1:9" s="29" customFormat="1" ht="15" x14ac:dyDescent="0.2">
      <c r="A39" s="29" t="str">
        <f>Table22[[#This Row],[Employee Name (Last, First)]]</f>
        <v>NAME</v>
      </c>
      <c r="B39" s="29">
        <f>Table22[[#This Row],[Essential Occupation ]]</f>
        <v>0</v>
      </c>
      <c r="C39" s="43">
        <f t="shared" si="4"/>
        <v>43930</v>
      </c>
      <c r="D39" s="43">
        <f t="shared" si="4"/>
        <v>43943</v>
      </c>
      <c r="E39" s="38">
        <f>Table22[[#This Row],[Regular Rate]]</f>
        <v>0</v>
      </c>
      <c r="F39" s="39">
        <v>0</v>
      </c>
      <c r="G39" s="40">
        <f t="shared" si="1"/>
        <v>20</v>
      </c>
      <c r="H39" s="41" t="str">
        <f t="shared" si="2"/>
        <v>$4.00</v>
      </c>
      <c r="I39" s="42">
        <f t="shared" si="0"/>
        <v>0</v>
      </c>
    </row>
    <row r="40" spans="1:9" s="29" customFormat="1" ht="15" x14ac:dyDescent="0.2">
      <c r="A40" s="29" t="str">
        <f>Table22[[#This Row],[Employee Name (Last, First)]]</f>
        <v>NAME</v>
      </c>
      <c r="B40" s="29">
        <f>Table22[[#This Row],[Essential Occupation ]]</f>
        <v>0</v>
      </c>
      <c r="C40" s="43">
        <f t="shared" si="4"/>
        <v>43930</v>
      </c>
      <c r="D40" s="43">
        <f t="shared" si="4"/>
        <v>43943</v>
      </c>
      <c r="E40" s="38">
        <f>Table22[[#This Row],[Regular Rate]]</f>
        <v>0</v>
      </c>
      <c r="F40" s="39">
        <v>0</v>
      </c>
      <c r="G40" s="40">
        <f t="shared" si="1"/>
        <v>20</v>
      </c>
      <c r="H40" s="41" t="str">
        <f t="shared" si="2"/>
        <v>$4.00</v>
      </c>
      <c r="I40" s="42">
        <f t="shared" si="0"/>
        <v>0</v>
      </c>
    </row>
    <row r="41" spans="1:9" s="29" customFormat="1" ht="15" x14ac:dyDescent="0.2">
      <c r="A41" s="29" t="str">
        <f>Table22[[#This Row],[Employee Name (Last, First)]]</f>
        <v>NAME</v>
      </c>
      <c r="B41" s="29">
        <f>Table22[[#This Row],[Essential Occupation ]]</f>
        <v>0</v>
      </c>
      <c r="C41" s="43">
        <f t="shared" si="4"/>
        <v>43930</v>
      </c>
      <c r="D41" s="43">
        <f t="shared" si="4"/>
        <v>43943</v>
      </c>
      <c r="E41" s="38">
        <f>Table22[[#This Row],[Regular Rate]]</f>
        <v>0</v>
      </c>
      <c r="F41" s="39">
        <v>0</v>
      </c>
      <c r="G41" s="40">
        <f t="shared" si="1"/>
        <v>20</v>
      </c>
      <c r="H41" s="41" t="str">
        <f t="shared" si="2"/>
        <v>$4.00</v>
      </c>
      <c r="I41" s="42">
        <f t="shared" si="0"/>
        <v>0</v>
      </c>
    </row>
    <row r="42" spans="1:9" s="29" customFormat="1" ht="15" x14ac:dyDescent="0.2">
      <c r="A42" s="29" t="str">
        <f>Table22[[#This Row],[Employee Name (Last, First)]]</f>
        <v>NAME</v>
      </c>
      <c r="B42" s="29">
        <f>Table22[[#This Row],[Essential Occupation ]]</f>
        <v>0</v>
      </c>
      <c r="C42" s="43">
        <f t="shared" si="4"/>
        <v>43930</v>
      </c>
      <c r="D42" s="43">
        <f t="shared" si="4"/>
        <v>43943</v>
      </c>
      <c r="E42" s="38">
        <f>Table22[[#This Row],[Regular Rate]]</f>
        <v>0</v>
      </c>
      <c r="F42" s="39">
        <v>0</v>
      </c>
      <c r="G42" s="40">
        <f t="shared" si="1"/>
        <v>20</v>
      </c>
      <c r="H42" s="41" t="str">
        <f t="shared" si="2"/>
        <v>$4.00</v>
      </c>
      <c r="I42" s="42">
        <f t="shared" si="0"/>
        <v>0</v>
      </c>
    </row>
    <row r="43" spans="1:9" s="29" customFormat="1" ht="15" x14ac:dyDescent="0.2">
      <c r="A43" s="29" t="str">
        <f>Table22[[#This Row],[Employee Name (Last, First)]]</f>
        <v>NAME</v>
      </c>
      <c r="B43" s="29">
        <f>Table22[[#This Row],[Essential Occupation ]]</f>
        <v>0</v>
      </c>
      <c r="C43" s="43">
        <f t="shared" si="4"/>
        <v>43930</v>
      </c>
      <c r="D43" s="43">
        <f t="shared" si="4"/>
        <v>43943</v>
      </c>
      <c r="E43" s="38">
        <f>Table22[[#This Row],[Regular Rate]]</f>
        <v>0</v>
      </c>
      <c r="F43" s="39">
        <v>0</v>
      </c>
      <c r="G43" s="40">
        <f t="shared" si="1"/>
        <v>20</v>
      </c>
      <c r="H43" s="41" t="str">
        <f t="shared" si="2"/>
        <v>$4.00</v>
      </c>
      <c r="I43" s="42">
        <f t="shared" si="0"/>
        <v>0</v>
      </c>
    </row>
    <row r="44" spans="1:9" s="29" customFormat="1" ht="15" x14ac:dyDescent="0.2">
      <c r="A44" s="29" t="str">
        <f>Table22[[#This Row],[Employee Name (Last, First)]]</f>
        <v>NAME</v>
      </c>
      <c r="B44" s="29">
        <f>Table22[[#This Row],[Essential Occupation ]]</f>
        <v>0</v>
      </c>
      <c r="C44" s="43">
        <f t="shared" si="4"/>
        <v>43930</v>
      </c>
      <c r="D44" s="43">
        <f t="shared" si="4"/>
        <v>43943</v>
      </c>
      <c r="E44" s="38">
        <f>Table22[[#This Row],[Regular Rate]]</f>
        <v>0</v>
      </c>
      <c r="F44" s="39">
        <v>0</v>
      </c>
      <c r="G44" s="40">
        <f t="shared" si="1"/>
        <v>20</v>
      </c>
      <c r="H44" s="41" t="str">
        <f t="shared" si="2"/>
        <v>$4.00</v>
      </c>
      <c r="I44" s="42">
        <f t="shared" si="0"/>
        <v>0</v>
      </c>
    </row>
    <row r="45" spans="1:9" s="29" customFormat="1" ht="15" x14ac:dyDescent="0.2">
      <c r="A45" s="29" t="str">
        <f>Table22[[#This Row],[Employee Name (Last, First)]]</f>
        <v>NAME</v>
      </c>
      <c r="B45" s="29">
        <f>Table22[[#This Row],[Essential Occupation ]]</f>
        <v>0</v>
      </c>
      <c r="C45" s="43">
        <f t="shared" si="4"/>
        <v>43930</v>
      </c>
      <c r="D45" s="43">
        <f t="shared" si="4"/>
        <v>43943</v>
      </c>
      <c r="E45" s="38">
        <f>Table22[[#This Row],[Regular Rate]]</f>
        <v>0</v>
      </c>
      <c r="F45" s="39">
        <v>0</v>
      </c>
      <c r="G45" s="40">
        <f t="shared" si="1"/>
        <v>20</v>
      </c>
      <c r="H45" s="41" t="str">
        <f t="shared" si="2"/>
        <v>$4.00</v>
      </c>
      <c r="I45" s="42">
        <f t="shared" si="0"/>
        <v>0</v>
      </c>
    </row>
    <row r="46" spans="1:9" s="29" customFormat="1" ht="15" x14ac:dyDescent="0.2">
      <c r="A46" s="29" t="str">
        <f>Table22[[#This Row],[Employee Name (Last, First)]]</f>
        <v>NAME</v>
      </c>
      <c r="B46" s="29">
        <f>Table22[[#This Row],[Essential Occupation ]]</f>
        <v>0</v>
      </c>
      <c r="C46" s="43">
        <f t="shared" si="4"/>
        <v>43930</v>
      </c>
      <c r="D46" s="43">
        <f t="shared" si="4"/>
        <v>43943</v>
      </c>
      <c r="E46" s="38">
        <f>Table22[[#This Row],[Regular Rate]]</f>
        <v>0</v>
      </c>
      <c r="F46" s="39">
        <v>0</v>
      </c>
      <c r="G46" s="40">
        <f t="shared" si="1"/>
        <v>20</v>
      </c>
      <c r="H46" s="41" t="str">
        <f t="shared" si="2"/>
        <v>$4.00</v>
      </c>
      <c r="I46" s="42">
        <f t="shared" si="0"/>
        <v>0</v>
      </c>
    </row>
    <row r="47" spans="1:9" s="29" customFormat="1" ht="15" x14ac:dyDescent="0.2">
      <c r="A47" s="29" t="str">
        <f>Table22[[#This Row],[Employee Name (Last, First)]]</f>
        <v>NAME</v>
      </c>
      <c r="B47" s="29">
        <f>Table22[[#This Row],[Essential Occupation ]]</f>
        <v>0</v>
      </c>
      <c r="C47" s="43">
        <f t="shared" si="4"/>
        <v>43930</v>
      </c>
      <c r="D47" s="43">
        <f t="shared" si="4"/>
        <v>43943</v>
      </c>
      <c r="E47" s="38">
        <f>Table22[[#This Row],[Regular Rate]]</f>
        <v>0</v>
      </c>
      <c r="F47" s="39">
        <v>0</v>
      </c>
      <c r="G47" s="40">
        <f t="shared" si="1"/>
        <v>20</v>
      </c>
      <c r="H47" s="41" t="str">
        <f t="shared" si="2"/>
        <v>$4.00</v>
      </c>
      <c r="I47" s="42">
        <f t="shared" si="0"/>
        <v>0</v>
      </c>
    </row>
    <row r="48" spans="1:9" s="29" customFormat="1" ht="15" x14ac:dyDescent="0.2">
      <c r="A48" s="29" t="str">
        <f>Table22[[#This Row],[Employee Name (Last, First)]]</f>
        <v>NAME</v>
      </c>
      <c r="B48" s="29">
        <f>Table22[[#This Row],[Essential Occupation ]]</f>
        <v>0</v>
      </c>
      <c r="C48" s="43">
        <f t="shared" ref="C48:D49" si="5">C47</f>
        <v>43930</v>
      </c>
      <c r="D48" s="43">
        <f t="shared" si="5"/>
        <v>43943</v>
      </c>
      <c r="E48" s="38">
        <f>Table22[[#This Row],[Regular Rate]]</f>
        <v>0</v>
      </c>
      <c r="F48" s="39">
        <v>0</v>
      </c>
      <c r="G48" s="40">
        <f t="shared" si="1"/>
        <v>20</v>
      </c>
      <c r="H48" s="41" t="str">
        <f t="shared" si="2"/>
        <v>$4.00</v>
      </c>
      <c r="I48" s="42">
        <f t="shared" si="0"/>
        <v>0</v>
      </c>
    </row>
    <row r="49" spans="1:9" s="29" customFormat="1" ht="15" x14ac:dyDescent="0.2">
      <c r="A49" s="29" t="str">
        <f>Table22[[#This Row],[Employee Name (Last, First)]]</f>
        <v>NAME</v>
      </c>
      <c r="B49" s="29">
        <f>Table22[[#This Row],[Essential Occupation ]]</f>
        <v>0</v>
      </c>
      <c r="C49" s="43">
        <f t="shared" si="5"/>
        <v>43930</v>
      </c>
      <c r="D49" s="43">
        <f t="shared" si="5"/>
        <v>43943</v>
      </c>
      <c r="E49" s="38">
        <v>0</v>
      </c>
      <c r="F49" s="39">
        <v>0</v>
      </c>
      <c r="G49" s="40">
        <f t="shared" si="1"/>
        <v>20</v>
      </c>
      <c r="H49" s="41" t="str">
        <f t="shared" si="2"/>
        <v>$4.00</v>
      </c>
      <c r="I49" s="42">
        <f t="shared" si="0"/>
        <v>0</v>
      </c>
    </row>
    <row r="50" spans="1:9" ht="20.25" x14ac:dyDescent="0.3">
      <c r="A50" s="11"/>
      <c r="B50" s="11"/>
      <c r="C50" s="23"/>
      <c r="D50" s="23"/>
      <c r="E50" s="24"/>
      <c r="F50" s="25"/>
      <c r="G50" s="26"/>
      <c r="H50" s="27" t="s">
        <v>23</v>
      </c>
      <c r="I50" s="26">
        <f>SUM(I14:I49)</f>
        <v>0</v>
      </c>
    </row>
  </sheetData>
  <sheetProtection password="CE28" sheet="1" selectLockedCells="1" autoFilter="0"/>
  <mergeCells count="2">
    <mergeCell ref="A1:I1"/>
    <mergeCell ref="B3:I3"/>
  </mergeCells>
  <conditionalFormatting sqref="B6:B10">
    <cfRule type="cellIs" dxfId="295" priority="1" operator="equal">
      <formula>"NO"</formula>
    </cfRule>
    <cfRule type="cellIs" dxfId="294" priority="2" operator="equal">
      <formula>"YES"</formula>
    </cfRule>
  </conditionalFormatting>
  <conditionalFormatting sqref="E14:E50">
    <cfRule type="cellIs" dxfId="293" priority="5" operator="greaterThan">
      <formula>19.99</formula>
    </cfRule>
    <cfRule type="cellIs" dxfId="292" priority="6" operator="greaterThan">
      <formula>20</formula>
    </cfRule>
  </conditionalFormatting>
  <conditionalFormatting sqref="G14:G50">
    <cfRule type="cellIs" dxfId="291" priority="3" operator="lessThan">
      <formula>0</formula>
    </cfRule>
    <cfRule type="cellIs" dxfId="290" priority="4" operator="greaterThan">
      <formula>4.01</formula>
    </cfRule>
  </conditionalFormatting>
  <hyperlinks>
    <hyperlink ref="A8" r:id="rId1"/>
  </hyperlinks>
  <pageMargins left="0.7" right="0.7" top="0.75" bottom="0.75" header="0.3" footer="0.3"/>
  <pageSetup paperSize="5" scale="90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'C:\Users\sng\Desktop\Yukon Essential Workers Income Support Program\[Internal_Worksheet.xlsx]LIST'!#REF!</xm:f>
          </x14:formula1>
          <xm:sqref>B51:B54</xm:sqref>
        </x14:dataValidation>
        <x14:dataValidation type="list" allowBlank="1" showInputMessage="1" showErrorMessage="1">
          <x14:formula1>
            <xm:f>'C:\Users\sng\Desktop\Yukon Essential Workers Income Support Program\[Internal_Worksheet.xlsx]LIST'!#REF!</xm:f>
          </x14:formula1>
          <xm:sqref>B6 B8 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15"/>
  <sheetViews>
    <sheetView zoomScale="80" zoomScaleNormal="80" workbookViewId="0">
      <selection activeCell="D22" sqref="D22"/>
    </sheetView>
  </sheetViews>
  <sheetFormatPr defaultRowHeight="14.25" x14ac:dyDescent="0.2"/>
  <cols>
    <col min="1" max="1" width="27.7109375" style="2" bestFit="1" customWidth="1"/>
    <col min="2" max="2" width="20.85546875" style="2" customWidth="1"/>
    <col min="3" max="3" width="24.7109375" style="2" customWidth="1"/>
    <col min="4" max="4" width="37.7109375" style="6" bestFit="1" customWidth="1"/>
    <col min="5" max="5" width="29.7109375" style="18" customWidth="1"/>
    <col min="6" max="6" width="30" style="6" bestFit="1" customWidth="1"/>
    <col min="7" max="8" width="15" style="2" customWidth="1"/>
    <col min="9" max="9" width="15" style="18" customWidth="1"/>
    <col min="10" max="10" width="15.140625" style="2" customWidth="1"/>
    <col min="11" max="11" width="18.85546875" style="2" customWidth="1"/>
    <col min="12" max="12" width="13.5703125" style="2" hidden="1" customWidth="1"/>
    <col min="13" max="13" width="14.85546875" style="2" customWidth="1"/>
    <col min="14" max="14" width="19.85546875" style="7" customWidth="1"/>
    <col min="15" max="15" width="19" style="7" bestFit="1" customWidth="1"/>
    <col min="16" max="16384" width="9.140625" style="2"/>
  </cols>
  <sheetData>
    <row r="1" spans="1:16" s="14" customFormat="1" ht="52.5" customHeight="1" x14ac:dyDescent="0.2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6" s="29" customFormat="1" ht="33.75" customHeight="1" x14ac:dyDescent="0.25">
      <c r="A2" s="11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6" s="29" customFormat="1" ht="8.25" customHeight="1" x14ac:dyDescent="0.25">
      <c r="A3" s="28"/>
      <c r="B3" s="56"/>
      <c r="C3" s="30"/>
      <c r="D3" s="57"/>
      <c r="E3" s="54"/>
      <c r="F3" s="58"/>
      <c r="G3" s="31"/>
      <c r="H3" s="31"/>
      <c r="I3" s="58"/>
      <c r="J3" s="31"/>
      <c r="K3" s="28"/>
      <c r="N3" s="55"/>
      <c r="O3" s="55"/>
    </row>
    <row r="4" spans="1:16" s="29" customFormat="1" ht="18" x14ac:dyDescent="0.25">
      <c r="A4" s="196" t="s">
        <v>12</v>
      </c>
      <c r="B4" s="196"/>
      <c r="C4" s="72"/>
      <c r="D4" s="73"/>
      <c r="E4" s="54"/>
      <c r="F4" s="117"/>
      <c r="G4" s="117"/>
      <c r="H4" s="31"/>
      <c r="I4" s="58"/>
      <c r="J4" s="31"/>
      <c r="K4" s="28"/>
      <c r="N4" s="55"/>
      <c r="O4" s="55"/>
    </row>
    <row r="5" spans="1:16" s="29" customFormat="1" ht="15.75" x14ac:dyDescent="0.25">
      <c r="A5" s="46"/>
      <c r="B5" s="194" t="s">
        <v>45</v>
      </c>
      <c r="C5" s="194"/>
      <c r="D5" s="59"/>
      <c r="E5" s="54"/>
      <c r="F5" s="117"/>
      <c r="G5" s="117"/>
      <c r="H5" s="31"/>
      <c r="I5" s="58"/>
      <c r="J5" s="31"/>
      <c r="K5" s="28"/>
      <c r="N5" s="55"/>
      <c r="O5" s="55"/>
    </row>
    <row r="6" spans="1:16" s="29" customFormat="1" ht="6.75" customHeight="1" x14ac:dyDescent="0.25">
      <c r="A6" s="46"/>
      <c r="B6" s="48"/>
      <c r="C6" s="48"/>
      <c r="D6" s="74"/>
      <c r="E6" s="54"/>
      <c r="F6" s="117"/>
      <c r="G6" s="117"/>
      <c r="H6" s="31"/>
      <c r="I6" s="58"/>
      <c r="J6" s="31"/>
      <c r="K6" s="28"/>
      <c r="N6" s="55"/>
      <c r="O6" s="55"/>
    </row>
    <row r="7" spans="1:16" s="29" customFormat="1" ht="15.75" x14ac:dyDescent="0.25">
      <c r="A7" s="195" t="s">
        <v>9</v>
      </c>
      <c r="B7" s="195"/>
      <c r="C7" s="195"/>
      <c r="D7" s="59"/>
      <c r="E7" s="54"/>
      <c r="F7" s="117"/>
      <c r="G7" s="117"/>
      <c r="H7" s="31"/>
      <c r="I7" s="58"/>
      <c r="J7" s="31"/>
      <c r="K7" s="28"/>
      <c r="N7" s="55"/>
      <c r="O7" s="55"/>
    </row>
    <row r="8" spans="1:16" s="29" customFormat="1" ht="6.75" customHeight="1" x14ac:dyDescent="0.25">
      <c r="A8" s="46"/>
      <c r="B8" s="48"/>
      <c r="C8" s="48"/>
      <c r="D8" s="74"/>
      <c r="E8" s="54"/>
      <c r="F8" s="58"/>
      <c r="G8" s="31"/>
      <c r="H8" s="31"/>
      <c r="I8" s="58"/>
      <c r="J8" s="31"/>
      <c r="K8" s="28"/>
      <c r="N8" s="55"/>
      <c r="O8" s="55"/>
    </row>
    <row r="9" spans="1:16" s="29" customFormat="1" ht="15.75" x14ac:dyDescent="0.25">
      <c r="A9" s="46"/>
      <c r="B9" s="194" t="s">
        <v>10</v>
      </c>
      <c r="C9" s="194"/>
      <c r="D9" s="59"/>
      <c r="E9" s="54"/>
      <c r="F9" s="58"/>
      <c r="G9" s="31"/>
      <c r="H9" s="31"/>
      <c r="I9" s="58"/>
      <c r="J9" s="31"/>
      <c r="K9" s="28"/>
      <c r="N9" s="55"/>
      <c r="O9" s="55"/>
    </row>
    <row r="10" spans="1:16" s="29" customFormat="1" ht="6.75" customHeight="1" x14ac:dyDescent="0.25">
      <c r="A10" s="28"/>
      <c r="B10" s="28"/>
      <c r="C10" s="28"/>
      <c r="D10" s="75"/>
      <c r="E10" s="54"/>
      <c r="F10" s="60"/>
      <c r="G10" s="28"/>
      <c r="H10" s="28"/>
      <c r="I10" s="54"/>
      <c r="J10" s="28"/>
      <c r="K10" s="28"/>
      <c r="N10" s="55"/>
      <c r="O10" s="55"/>
    </row>
    <row r="11" spans="1:16" s="46" customFormat="1" ht="15.75" x14ac:dyDescent="0.25">
      <c r="A11" s="45"/>
      <c r="B11" s="45"/>
      <c r="C11" s="45"/>
      <c r="D11" s="75"/>
      <c r="E11" s="76"/>
      <c r="F11" s="75"/>
      <c r="G11" s="45"/>
      <c r="H11" s="45"/>
      <c r="I11" s="76"/>
      <c r="J11" s="45"/>
      <c r="K11" s="45"/>
      <c r="N11" s="77"/>
      <c r="O11" s="77"/>
    </row>
    <row r="12" spans="1:16" s="78" customFormat="1" ht="56.25" customHeight="1" x14ac:dyDescent="0.25">
      <c r="A12" s="16" t="s">
        <v>111</v>
      </c>
      <c r="B12" s="16" t="s">
        <v>110</v>
      </c>
      <c r="C12" s="16" t="s">
        <v>15</v>
      </c>
      <c r="D12" s="16" t="s">
        <v>14</v>
      </c>
      <c r="E12" s="16" t="s">
        <v>30</v>
      </c>
      <c r="F12" s="16" t="s">
        <v>107</v>
      </c>
      <c r="G12" s="16" t="s">
        <v>2</v>
      </c>
      <c r="H12" s="16" t="s">
        <v>3</v>
      </c>
      <c r="I12" s="16" t="s">
        <v>27</v>
      </c>
      <c r="J12" s="16" t="s">
        <v>26</v>
      </c>
      <c r="K12" s="16" t="s">
        <v>109</v>
      </c>
      <c r="L12" s="16" t="s">
        <v>0</v>
      </c>
      <c r="M12" s="16" t="s">
        <v>13</v>
      </c>
      <c r="N12" s="16" t="s">
        <v>4</v>
      </c>
      <c r="O12" s="17" t="s">
        <v>16</v>
      </c>
    </row>
    <row r="13" spans="1:16" s="29" customFormat="1" ht="30.75" customHeight="1" x14ac:dyDescent="0.25">
      <c r="A13" s="29" t="str">
        <f>'Advance Period 1'!A14</f>
        <v>NAME</v>
      </c>
      <c r="B13" s="52" t="s">
        <v>11</v>
      </c>
      <c r="C13" s="52"/>
      <c r="D13" s="60">
        <f>'Advance Period 1'!C14</f>
        <v>0</v>
      </c>
      <c r="E13" s="54"/>
      <c r="F13" s="109">
        <f>'Advance Period 1'!E14</f>
        <v>0</v>
      </c>
      <c r="G13" s="37">
        <v>43997</v>
      </c>
      <c r="H13" s="37">
        <f>Table2[[#This Row],[Work Period Start]]+13</f>
        <v>44010</v>
      </c>
      <c r="I13" s="61"/>
      <c r="J13" s="38">
        <v>0</v>
      </c>
      <c r="K13" s="39">
        <v>0</v>
      </c>
      <c r="L13" s="40">
        <f>20-J13</f>
        <v>20</v>
      </c>
      <c r="M13" s="41" t="str">
        <f>IF(AND(L13&lt;=3.99,L13&gt;(-100)),L13,"$4.00")</f>
        <v>$4.00</v>
      </c>
      <c r="N13" s="41" t="str">
        <f>IF(OR(J13&gt;19.99,(Table2[[#This Row],[Pay Stubs Provided Included]]="NO")),"0",K13*M13)</f>
        <v>0</v>
      </c>
      <c r="O13" s="62" t="str">
        <f>IF((OR(J13&gt;19.99, K13&lt;0.1)),"0","$50.00")</f>
        <v>0</v>
      </c>
      <c r="P13" s="63"/>
    </row>
    <row r="14" spans="1:16" s="29" customFormat="1" ht="30.75" customHeight="1" x14ac:dyDescent="0.25">
      <c r="A14" s="29" t="str">
        <f>'Advance Period 1'!A15</f>
        <v>NAME</v>
      </c>
      <c r="B14" s="52" t="s">
        <v>11</v>
      </c>
      <c r="C14" s="52"/>
      <c r="D14" s="60">
        <f>'Advance Period 1'!C15</f>
        <v>0</v>
      </c>
      <c r="E14" s="54"/>
      <c r="F14" s="109">
        <f>'Advance Period 1'!E15</f>
        <v>0</v>
      </c>
      <c r="G14" s="43">
        <f>G13</f>
        <v>43997</v>
      </c>
      <c r="H14" s="43">
        <f>H13</f>
        <v>44010</v>
      </c>
      <c r="I14" s="61"/>
      <c r="J14" s="38">
        <v>0</v>
      </c>
      <c r="K14" s="39">
        <v>0</v>
      </c>
      <c r="L14" s="40">
        <f t="shared" ref="L14" si="0">20-J14</f>
        <v>20</v>
      </c>
      <c r="M14" s="41" t="str">
        <f t="shared" ref="M14" si="1">IF(AND(L14&lt;=3.99,L14&gt;(-100)),L14,"$4.00")</f>
        <v>$4.00</v>
      </c>
      <c r="N14" s="41" t="str">
        <f>IF(OR(J14&gt;19.99,(Table2[[#This Row],[Pay Stubs Provided Included]]="NO")),"0",K14*M14)</f>
        <v>0</v>
      </c>
      <c r="O14" s="62" t="str">
        <f t="shared" ref="O14:O44" si="2">IF((OR(J14&gt;19.99, K14&lt;0.1)),"0","$50.00")</f>
        <v>0</v>
      </c>
    </row>
    <row r="15" spans="1:16" s="29" customFormat="1" ht="30.75" customHeight="1" x14ac:dyDescent="0.25">
      <c r="A15" s="29" t="str">
        <f>'Advance Period 1'!A16</f>
        <v>NAME</v>
      </c>
      <c r="B15" s="52" t="s">
        <v>11</v>
      </c>
      <c r="C15" s="52"/>
      <c r="D15" s="60">
        <f>'Advance Period 1'!C16</f>
        <v>0</v>
      </c>
      <c r="E15" s="54"/>
      <c r="F15" s="109">
        <f>'Advance Period 1'!E16</f>
        <v>0</v>
      </c>
      <c r="G15" s="43">
        <f t="shared" ref="G15:G78" si="3">G14</f>
        <v>43997</v>
      </c>
      <c r="H15" s="43">
        <f t="shared" ref="H15:H78" si="4">H14</f>
        <v>44010</v>
      </c>
      <c r="I15" s="61"/>
      <c r="J15" s="38">
        <v>0</v>
      </c>
      <c r="K15" s="39">
        <v>0</v>
      </c>
      <c r="L15" s="40">
        <f t="shared" ref="L15:L78" si="5">20-J15</f>
        <v>20</v>
      </c>
      <c r="M15" s="41" t="str">
        <f t="shared" ref="M15:M78" si="6">IF(AND(L15&lt;=3.99,L15&gt;(-100)),L15,"$4.00")</f>
        <v>$4.00</v>
      </c>
      <c r="N15" s="41" t="str">
        <f>IF(OR(J15&gt;19.99,(Table2[[#This Row],[Pay Stubs Provided Included]]="NO")),"0",K15*M15)</f>
        <v>0</v>
      </c>
      <c r="O15" s="62" t="str">
        <f t="shared" si="2"/>
        <v>0</v>
      </c>
    </row>
    <row r="16" spans="1:16" s="29" customFormat="1" ht="30.75" customHeight="1" x14ac:dyDescent="0.25">
      <c r="A16" s="29" t="str">
        <f>'Advance Period 1'!A17</f>
        <v>NAME</v>
      </c>
      <c r="B16" s="52" t="s">
        <v>11</v>
      </c>
      <c r="C16" s="52"/>
      <c r="D16" s="60">
        <f>'Advance Period 1'!C17</f>
        <v>0</v>
      </c>
      <c r="E16" s="54"/>
      <c r="F16" s="109">
        <f>'Advance Period 1'!E17</f>
        <v>0</v>
      </c>
      <c r="G16" s="43">
        <f t="shared" si="3"/>
        <v>43997</v>
      </c>
      <c r="H16" s="43">
        <f t="shared" si="4"/>
        <v>44010</v>
      </c>
      <c r="I16" s="61"/>
      <c r="J16" s="38">
        <v>0</v>
      </c>
      <c r="K16" s="39">
        <v>0</v>
      </c>
      <c r="L16" s="40">
        <f t="shared" si="5"/>
        <v>20</v>
      </c>
      <c r="M16" s="41" t="str">
        <f t="shared" si="6"/>
        <v>$4.00</v>
      </c>
      <c r="N16" s="41" t="str">
        <f>IF(OR(J16&gt;19.99,(Table2[[#This Row],[Pay Stubs Provided Included]]="NO")),"0",K16*M16)</f>
        <v>0</v>
      </c>
      <c r="O16" s="62" t="str">
        <f t="shared" si="2"/>
        <v>0</v>
      </c>
    </row>
    <row r="17" spans="1:15" s="29" customFormat="1" ht="30.75" customHeight="1" x14ac:dyDescent="0.25">
      <c r="A17" s="29" t="str">
        <f>'Advance Period 1'!A18</f>
        <v>NAME</v>
      </c>
      <c r="B17" s="52" t="s">
        <v>11</v>
      </c>
      <c r="C17" s="52"/>
      <c r="D17" s="60">
        <f>'Advance Period 1'!C18</f>
        <v>0</v>
      </c>
      <c r="E17" s="54"/>
      <c r="F17" s="109">
        <f>'Advance Period 1'!E18</f>
        <v>0</v>
      </c>
      <c r="G17" s="43">
        <f t="shared" si="3"/>
        <v>43997</v>
      </c>
      <c r="H17" s="43">
        <f t="shared" si="4"/>
        <v>44010</v>
      </c>
      <c r="I17" s="61"/>
      <c r="J17" s="38">
        <v>0</v>
      </c>
      <c r="K17" s="39">
        <v>0</v>
      </c>
      <c r="L17" s="40">
        <f t="shared" si="5"/>
        <v>20</v>
      </c>
      <c r="M17" s="41" t="str">
        <f t="shared" si="6"/>
        <v>$4.00</v>
      </c>
      <c r="N17" s="41" t="str">
        <f>IF(OR(J17&gt;19.99,(Table2[[#This Row],[Pay Stubs Provided Included]]="NO")),"0",K17*M17)</f>
        <v>0</v>
      </c>
      <c r="O17" s="62" t="str">
        <f t="shared" si="2"/>
        <v>0</v>
      </c>
    </row>
    <row r="18" spans="1:15" s="29" customFormat="1" ht="30.75" customHeight="1" x14ac:dyDescent="0.25">
      <c r="A18" s="29" t="str">
        <f>'Advance Period 1'!A19</f>
        <v>NAME</v>
      </c>
      <c r="B18" s="52" t="s">
        <v>11</v>
      </c>
      <c r="C18" s="52"/>
      <c r="D18" s="60">
        <f>'Advance Period 1'!C19</f>
        <v>0</v>
      </c>
      <c r="E18" s="54"/>
      <c r="F18" s="109">
        <f>'Advance Period 1'!E19</f>
        <v>0</v>
      </c>
      <c r="G18" s="43">
        <f t="shared" si="3"/>
        <v>43997</v>
      </c>
      <c r="H18" s="43">
        <f t="shared" si="4"/>
        <v>44010</v>
      </c>
      <c r="I18" s="61"/>
      <c r="J18" s="38">
        <v>0</v>
      </c>
      <c r="K18" s="39">
        <v>0</v>
      </c>
      <c r="L18" s="40">
        <f t="shared" si="5"/>
        <v>20</v>
      </c>
      <c r="M18" s="41" t="str">
        <f t="shared" si="6"/>
        <v>$4.00</v>
      </c>
      <c r="N18" s="41" t="str">
        <f>IF(OR(J18&gt;19.99,(Table2[[#This Row],[Pay Stubs Provided Included]]="NO")),"0",K18*M18)</f>
        <v>0</v>
      </c>
      <c r="O18" s="62" t="str">
        <f t="shared" si="2"/>
        <v>0</v>
      </c>
    </row>
    <row r="19" spans="1:15" s="29" customFormat="1" ht="30.75" customHeight="1" x14ac:dyDescent="0.25">
      <c r="A19" s="29" t="str">
        <f>'Advance Period 1'!A20</f>
        <v>NAME</v>
      </c>
      <c r="B19" s="52" t="s">
        <v>11</v>
      </c>
      <c r="C19" s="52"/>
      <c r="D19" s="60">
        <f>'Advance Period 1'!C20</f>
        <v>0</v>
      </c>
      <c r="E19" s="54"/>
      <c r="F19" s="109">
        <f>'Advance Period 1'!E20</f>
        <v>0</v>
      </c>
      <c r="G19" s="43">
        <f t="shared" si="3"/>
        <v>43997</v>
      </c>
      <c r="H19" s="43">
        <f t="shared" si="4"/>
        <v>44010</v>
      </c>
      <c r="I19" s="61"/>
      <c r="J19" s="38">
        <v>0</v>
      </c>
      <c r="K19" s="39">
        <v>0</v>
      </c>
      <c r="L19" s="40">
        <f t="shared" si="5"/>
        <v>20</v>
      </c>
      <c r="M19" s="41" t="str">
        <f t="shared" si="6"/>
        <v>$4.00</v>
      </c>
      <c r="N19" s="41" t="str">
        <f>IF(OR(J19&gt;19.99,(Table2[[#This Row],[Pay Stubs Provided Included]]="NO")),"0",K19*M19)</f>
        <v>0</v>
      </c>
      <c r="O19" s="62" t="str">
        <f t="shared" si="2"/>
        <v>0</v>
      </c>
    </row>
    <row r="20" spans="1:15" s="29" customFormat="1" ht="30.75" customHeight="1" x14ac:dyDescent="0.25">
      <c r="A20" s="29" t="str">
        <f>'Advance Period 1'!A21</f>
        <v>NAME</v>
      </c>
      <c r="B20" s="52" t="s">
        <v>11</v>
      </c>
      <c r="C20" s="52"/>
      <c r="D20" s="60">
        <f>'Advance Period 1'!C21</f>
        <v>0</v>
      </c>
      <c r="E20" s="54"/>
      <c r="F20" s="109">
        <f>'Advance Period 1'!E21</f>
        <v>0</v>
      </c>
      <c r="G20" s="43">
        <f t="shared" si="3"/>
        <v>43997</v>
      </c>
      <c r="H20" s="43">
        <f t="shared" si="4"/>
        <v>44010</v>
      </c>
      <c r="I20" s="61"/>
      <c r="J20" s="38">
        <v>0</v>
      </c>
      <c r="K20" s="39">
        <v>0</v>
      </c>
      <c r="L20" s="40">
        <f t="shared" si="5"/>
        <v>20</v>
      </c>
      <c r="M20" s="41" t="str">
        <f t="shared" si="6"/>
        <v>$4.00</v>
      </c>
      <c r="N20" s="41" t="str">
        <f>IF(OR(J20&gt;19.99,(Table2[[#This Row],[Pay Stubs Provided Included]]="NO")),"0",K20*M20)</f>
        <v>0</v>
      </c>
      <c r="O20" s="62" t="str">
        <f t="shared" si="2"/>
        <v>0</v>
      </c>
    </row>
    <row r="21" spans="1:15" s="29" customFormat="1" ht="30.75" customHeight="1" x14ac:dyDescent="0.25">
      <c r="A21" s="29" t="str">
        <f>'Advance Period 1'!A22</f>
        <v>NAME</v>
      </c>
      <c r="B21" s="52" t="s">
        <v>11</v>
      </c>
      <c r="C21" s="52"/>
      <c r="D21" s="60">
        <f>'Advance Period 1'!C22</f>
        <v>0</v>
      </c>
      <c r="E21" s="54"/>
      <c r="F21" s="109">
        <f>'Advance Period 1'!E22</f>
        <v>0</v>
      </c>
      <c r="G21" s="43">
        <f t="shared" si="3"/>
        <v>43997</v>
      </c>
      <c r="H21" s="43">
        <f t="shared" si="4"/>
        <v>44010</v>
      </c>
      <c r="I21" s="61"/>
      <c r="J21" s="38">
        <v>0</v>
      </c>
      <c r="K21" s="39">
        <v>0</v>
      </c>
      <c r="L21" s="40">
        <f t="shared" si="5"/>
        <v>20</v>
      </c>
      <c r="M21" s="41" t="str">
        <f t="shared" si="6"/>
        <v>$4.00</v>
      </c>
      <c r="N21" s="41" t="str">
        <f>IF(OR(J21&gt;19.99,(Table2[[#This Row],[Pay Stubs Provided Included]]="NO")),"0",K21*M21)</f>
        <v>0</v>
      </c>
      <c r="O21" s="62" t="str">
        <f t="shared" si="2"/>
        <v>0</v>
      </c>
    </row>
    <row r="22" spans="1:15" s="29" customFormat="1" ht="30.75" customHeight="1" x14ac:dyDescent="0.25">
      <c r="A22" s="29" t="str">
        <f>'Advance Period 1'!A23</f>
        <v>NAME</v>
      </c>
      <c r="B22" s="52" t="s">
        <v>11</v>
      </c>
      <c r="C22" s="52"/>
      <c r="D22" s="60">
        <f>'Advance Period 1'!C23</f>
        <v>0</v>
      </c>
      <c r="E22" s="54"/>
      <c r="F22" s="109">
        <f>'Advance Period 1'!E23</f>
        <v>0</v>
      </c>
      <c r="G22" s="43">
        <f t="shared" si="3"/>
        <v>43997</v>
      </c>
      <c r="H22" s="43">
        <f t="shared" si="4"/>
        <v>44010</v>
      </c>
      <c r="I22" s="61"/>
      <c r="J22" s="38">
        <v>0</v>
      </c>
      <c r="K22" s="39">
        <v>0</v>
      </c>
      <c r="L22" s="40">
        <f t="shared" si="5"/>
        <v>20</v>
      </c>
      <c r="M22" s="41" t="str">
        <f t="shared" si="6"/>
        <v>$4.00</v>
      </c>
      <c r="N22" s="41" t="str">
        <f>IF(OR(J22&gt;19.99,(Table2[[#This Row],[Pay Stubs Provided Included]]="NO")),"0",K22*M22)</f>
        <v>0</v>
      </c>
      <c r="O22" s="62" t="str">
        <f t="shared" si="2"/>
        <v>0</v>
      </c>
    </row>
    <row r="23" spans="1:15" s="29" customFormat="1" ht="30.75" customHeight="1" x14ac:dyDescent="0.25">
      <c r="A23" s="29" t="str">
        <f>'Advance Period 1'!A24</f>
        <v>NAME</v>
      </c>
      <c r="B23" s="52" t="s">
        <v>11</v>
      </c>
      <c r="C23" s="52"/>
      <c r="D23" s="60">
        <f>'Advance Period 1'!C24</f>
        <v>0</v>
      </c>
      <c r="E23" s="54"/>
      <c r="F23" s="109">
        <f>'Advance Period 1'!E24</f>
        <v>0</v>
      </c>
      <c r="G23" s="43">
        <f t="shared" si="3"/>
        <v>43997</v>
      </c>
      <c r="H23" s="43">
        <f t="shared" si="4"/>
        <v>44010</v>
      </c>
      <c r="I23" s="61"/>
      <c r="J23" s="38">
        <v>0</v>
      </c>
      <c r="K23" s="39">
        <v>0</v>
      </c>
      <c r="L23" s="40">
        <f t="shared" si="5"/>
        <v>20</v>
      </c>
      <c r="M23" s="41" t="str">
        <f t="shared" si="6"/>
        <v>$4.00</v>
      </c>
      <c r="N23" s="41" t="str">
        <f>IF(OR(J23&gt;19.99,(Table2[[#This Row],[Pay Stubs Provided Included]]="NO")),"0",K23*M23)</f>
        <v>0</v>
      </c>
      <c r="O23" s="62" t="str">
        <f t="shared" si="2"/>
        <v>0</v>
      </c>
    </row>
    <row r="24" spans="1:15" s="29" customFormat="1" ht="30.75" customHeight="1" x14ac:dyDescent="0.25">
      <c r="A24" s="29" t="str">
        <f>'Advance Period 1'!A25</f>
        <v>NAME</v>
      </c>
      <c r="B24" s="52" t="s">
        <v>11</v>
      </c>
      <c r="C24" s="52"/>
      <c r="D24" s="60">
        <f>'Advance Period 1'!C25</f>
        <v>0</v>
      </c>
      <c r="E24" s="54"/>
      <c r="F24" s="109">
        <f>'Advance Period 1'!E25</f>
        <v>0</v>
      </c>
      <c r="G24" s="43">
        <f t="shared" si="3"/>
        <v>43997</v>
      </c>
      <c r="H24" s="43">
        <f t="shared" si="4"/>
        <v>44010</v>
      </c>
      <c r="I24" s="61"/>
      <c r="J24" s="38">
        <v>0</v>
      </c>
      <c r="K24" s="39">
        <v>0</v>
      </c>
      <c r="L24" s="40">
        <f t="shared" si="5"/>
        <v>20</v>
      </c>
      <c r="M24" s="41" t="str">
        <f t="shared" si="6"/>
        <v>$4.00</v>
      </c>
      <c r="N24" s="41" t="str">
        <f>IF(OR(J24&gt;19.99,(Table2[[#This Row],[Pay Stubs Provided Included]]="NO")),"0",K24*M24)</f>
        <v>0</v>
      </c>
      <c r="O24" s="62" t="str">
        <f t="shared" si="2"/>
        <v>0</v>
      </c>
    </row>
    <row r="25" spans="1:15" s="29" customFormat="1" ht="30.75" customHeight="1" x14ac:dyDescent="0.25">
      <c r="A25" s="29" t="str">
        <f>'Advance Period 1'!A26</f>
        <v>NAME</v>
      </c>
      <c r="B25" s="52" t="s">
        <v>11</v>
      </c>
      <c r="C25" s="52"/>
      <c r="D25" s="60">
        <f>'Advance Period 1'!C26</f>
        <v>0</v>
      </c>
      <c r="E25" s="54"/>
      <c r="F25" s="109">
        <f>'Advance Period 1'!E26</f>
        <v>0</v>
      </c>
      <c r="G25" s="43">
        <f t="shared" si="3"/>
        <v>43997</v>
      </c>
      <c r="H25" s="43">
        <f t="shared" si="4"/>
        <v>44010</v>
      </c>
      <c r="I25" s="61"/>
      <c r="J25" s="38">
        <v>0</v>
      </c>
      <c r="K25" s="39">
        <v>0</v>
      </c>
      <c r="L25" s="40">
        <f t="shared" si="5"/>
        <v>20</v>
      </c>
      <c r="M25" s="41" t="str">
        <f t="shared" si="6"/>
        <v>$4.00</v>
      </c>
      <c r="N25" s="41" t="str">
        <f>IF(OR(J25&gt;19.99,(Table2[[#This Row],[Pay Stubs Provided Included]]="NO")),"0",K25*M25)</f>
        <v>0</v>
      </c>
      <c r="O25" s="62" t="str">
        <f t="shared" si="2"/>
        <v>0</v>
      </c>
    </row>
    <row r="26" spans="1:15" s="29" customFormat="1" ht="30.75" customHeight="1" x14ac:dyDescent="0.25">
      <c r="A26" s="29" t="str">
        <f>'Advance Period 1'!A27</f>
        <v>NAME</v>
      </c>
      <c r="B26" s="52" t="s">
        <v>11</v>
      </c>
      <c r="C26" s="52"/>
      <c r="D26" s="60">
        <f>'Advance Period 1'!C27</f>
        <v>0</v>
      </c>
      <c r="E26" s="54"/>
      <c r="F26" s="109">
        <f>'Advance Period 1'!E27</f>
        <v>0</v>
      </c>
      <c r="G26" s="43">
        <f t="shared" si="3"/>
        <v>43997</v>
      </c>
      <c r="H26" s="43">
        <f t="shared" si="4"/>
        <v>44010</v>
      </c>
      <c r="I26" s="61"/>
      <c r="J26" s="38">
        <v>0</v>
      </c>
      <c r="K26" s="39">
        <v>0</v>
      </c>
      <c r="L26" s="40">
        <f t="shared" si="5"/>
        <v>20</v>
      </c>
      <c r="M26" s="41" t="str">
        <f t="shared" si="6"/>
        <v>$4.00</v>
      </c>
      <c r="N26" s="41" t="str">
        <f>IF(OR(J26&gt;19.99,(Table2[[#This Row],[Pay Stubs Provided Included]]="NO")),"0",K26*M26)</f>
        <v>0</v>
      </c>
      <c r="O26" s="62" t="str">
        <f t="shared" si="2"/>
        <v>0</v>
      </c>
    </row>
    <row r="27" spans="1:15" s="29" customFormat="1" ht="30.75" customHeight="1" x14ac:dyDescent="0.25">
      <c r="A27" s="29" t="str">
        <f>'Advance Period 1'!A28</f>
        <v>NAME</v>
      </c>
      <c r="B27" s="52" t="s">
        <v>11</v>
      </c>
      <c r="C27" s="52"/>
      <c r="D27" s="60">
        <f>'Advance Period 1'!C28</f>
        <v>0</v>
      </c>
      <c r="E27" s="54"/>
      <c r="F27" s="109">
        <f>'Advance Period 1'!E28</f>
        <v>0</v>
      </c>
      <c r="G27" s="43">
        <f t="shared" si="3"/>
        <v>43997</v>
      </c>
      <c r="H27" s="43">
        <f t="shared" si="4"/>
        <v>44010</v>
      </c>
      <c r="I27" s="61"/>
      <c r="J27" s="38">
        <v>0</v>
      </c>
      <c r="K27" s="39">
        <v>0</v>
      </c>
      <c r="L27" s="40">
        <f t="shared" si="5"/>
        <v>20</v>
      </c>
      <c r="M27" s="41" t="str">
        <f t="shared" si="6"/>
        <v>$4.00</v>
      </c>
      <c r="N27" s="41" t="str">
        <f>IF(OR(J27&gt;19.99,(Table2[[#This Row],[Pay Stubs Provided Included]]="NO")),"0",K27*M27)</f>
        <v>0</v>
      </c>
      <c r="O27" s="62" t="str">
        <f t="shared" si="2"/>
        <v>0</v>
      </c>
    </row>
    <row r="28" spans="1:15" s="29" customFormat="1" ht="30.75" customHeight="1" x14ac:dyDescent="0.25">
      <c r="A28" s="29" t="str">
        <f>'Advance Period 1'!A29</f>
        <v>NAME</v>
      </c>
      <c r="B28" s="52" t="s">
        <v>11</v>
      </c>
      <c r="C28" s="52"/>
      <c r="D28" s="60">
        <f>'Advance Period 1'!C29</f>
        <v>0</v>
      </c>
      <c r="E28" s="54"/>
      <c r="F28" s="109">
        <f>'Advance Period 1'!E29</f>
        <v>0</v>
      </c>
      <c r="G28" s="43">
        <f t="shared" si="3"/>
        <v>43997</v>
      </c>
      <c r="H28" s="43">
        <f t="shared" si="4"/>
        <v>44010</v>
      </c>
      <c r="I28" s="61"/>
      <c r="J28" s="38">
        <v>0</v>
      </c>
      <c r="K28" s="39">
        <v>0</v>
      </c>
      <c r="L28" s="40">
        <f t="shared" si="5"/>
        <v>20</v>
      </c>
      <c r="M28" s="41" t="str">
        <f t="shared" si="6"/>
        <v>$4.00</v>
      </c>
      <c r="N28" s="41" t="str">
        <f>IF(OR(J28&gt;19.99,(Table2[[#This Row],[Pay Stubs Provided Included]]="NO")),"0",K28*M28)</f>
        <v>0</v>
      </c>
      <c r="O28" s="62" t="str">
        <f t="shared" si="2"/>
        <v>0</v>
      </c>
    </row>
    <row r="29" spans="1:15" s="29" customFormat="1" ht="30.75" customHeight="1" x14ac:dyDescent="0.25">
      <c r="A29" s="29" t="str">
        <f>'Advance Period 1'!A30</f>
        <v>NAME</v>
      </c>
      <c r="B29" s="52" t="s">
        <v>11</v>
      </c>
      <c r="C29" s="52"/>
      <c r="D29" s="60">
        <f>'Advance Period 1'!C30</f>
        <v>0</v>
      </c>
      <c r="E29" s="54"/>
      <c r="F29" s="109">
        <f>'Advance Period 1'!E30</f>
        <v>0</v>
      </c>
      <c r="G29" s="43">
        <f t="shared" si="3"/>
        <v>43997</v>
      </c>
      <c r="H29" s="43">
        <f t="shared" si="4"/>
        <v>44010</v>
      </c>
      <c r="I29" s="61"/>
      <c r="J29" s="38">
        <v>0</v>
      </c>
      <c r="K29" s="39">
        <v>0</v>
      </c>
      <c r="L29" s="40">
        <f t="shared" si="5"/>
        <v>20</v>
      </c>
      <c r="M29" s="41" t="str">
        <f t="shared" si="6"/>
        <v>$4.00</v>
      </c>
      <c r="N29" s="41" t="str">
        <f>IF(OR(J29&gt;19.99,(Table2[[#This Row],[Pay Stubs Provided Included]]="NO")),"0",K29*M29)</f>
        <v>0</v>
      </c>
      <c r="O29" s="62" t="str">
        <f t="shared" si="2"/>
        <v>0</v>
      </c>
    </row>
    <row r="30" spans="1:15" s="29" customFormat="1" ht="30.75" customHeight="1" x14ac:dyDescent="0.25">
      <c r="A30" s="29" t="str">
        <f>'Advance Period 1'!A31</f>
        <v>NAME</v>
      </c>
      <c r="B30" s="52" t="s">
        <v>11</v>
      </c>
      <c r="C30" s="52"/>
      <c r="D30" s="60">
        <f>'Advance Period 1'!C31</f>
        <v>0</v>
      </c>
      <c r="E30" s="54"/>
      <c r="F30" s="109">
        <f>'Advance Period 1'!E31</f>
        <v>0</v>
      </c>
      <c r="G30" s="43">
        <f t="shared" si="3"/>
        <v>43997</v>
      </c>
      <c r="H30" s="43">
        <f t="shared" si="4"/>
        <v>44010</v>
      </c>
      <c r="I30" s="61"/>
      <c r="J30" s="38">
        <v>0</v>
      </c>
      <c r="K30" s="39">
        <v>0</v>
      </c>
      <c r="L30" s="40">
        <f t="shared" si="5"/>
        <v>20</v>
      </c>
      <c r="M30" s="41" t="str">
        <f t="shared" si="6"/>
        <v>$4.00</v>
      </c>
      <c r="N30" s="41" t="str">
        <f>IF(OR(J30&gt;19.99,(Table2[[#This Row],[Pay Stubs Provided Included]]="NO")),"0",K30*M30)</f>
        <v>0</v>
      </c>
      <c r="O30" s="62" t="str">
        <f t="shared" si="2"/>
        <v>0</v>
      </c>
    </row>
    <row r="31" spans="1:15" s="29" customFormat="1" ht="30.75" customHeight="1" x14ac:dyDescent="0.25">
      <c r="A31" s="29" t="str">
        <f>'Advance Period 1'!A32</f>
        <v>NAME</v>
      </c>
      <c r="B31" s="52" t="s">
        <v>11</v>
      </c>
      <c r="C31" s="52"/>
      <c r="D31" s="60">
        <f>'Advance Period 1'!C32</f>
        <v>0</v>
      </c>
      <c r="E31" s="54"/>
      <c r="F31" s="109">
        <f>'Advance Period 1'!E32</f>
        <v>0</v>
      </c>
      <c r="G31" s="43">
        <f t="shared" si="3"/>
        <v>43997</v>
      </c>
      <c r="H31" s="43">
        <f t="shared" si="4"/>
        <v>44010</v>
      </c>
      <c r="I31" s="61"/>
      <c r="J31" s="38">
        <v>0</v>
      </c>
      <c r="K31" s="39">
        <v>0</v>
      </c>
      <c r="L31" s="40">
        <f t="shared" si="5"/>
        <v>20</v>
      </c>
      <c r="M31" s="41" t="str">
        <f t="shared" si="6"/>
        <v>$4.00</v>
      </c>
      <c r="N31" s="41" t="str">
        <f>IF(OR(J31&gt;19.99,(Table2[[#This Row],[Pay Stubs Provided Included]]="NO")),"0",K31*M31)</f>
        <v>0</v>
      </c>
      <c r="O31" s="62" t="str">
        <f t="shared" si="2"/>
        <v>0</v>
      </c>
    </row>
    <row r="32" spans="1:15" s="29" customFormat="1" ht="30.75" customHeight="1" x14ac:dyDescent="0.25">
      <c r="A32" s="29" t="str">
        <f>'Advance Period 1'!A33</f>
        <v>NAME</v>
      </c>
      <c r="B32" s="52" t="s">
        <v>11</v>
      </c>
      <c r="C32" s="52"/>
      <c r="D32" s="60">
        <f>'Advance Period 1'!C33</f>
        <v>0</v>
      </c>
      <c r="E32" s="54"/>
      <c r="F32" s="109">
        <f>'Advance Period 1'!E33</f>
        <v>0</v>
      </c>
      <c r="G32" s="43">
        <f t="shared" si="3"/>
        <v>43997</v>
      </c>
      <c r="H32" s="43">
        <f t="shared" si="4"/>
        <v>44010</v>
      </c>
      <c r="I32" s="61"/>
      <c r="J32" s="38">
        <v>0</v>
      </c>
      <c r="K32" s="39">
        <v>0</v>
      </c>
      <c r="L32" s="40">
        <f t="shared" si="5"/>
        <v>20</v>
      </c>
      <c r="M32" s="41" t="str">
        <f t="shared" si="6"/>
        <v>$4.00</v>
      </c>
      <c r="N32" s="41" t="str">
        <f>IF(OR(J32&gt;19.99,(Table2[[#This Row],[Pay Stubs Provided Included]]="NO")),"0",K32*M32)</f>
        <v>0</v>
      </c>
      <c r="O32" s="62" t="str">
        <f t="shared" si="2"/>
        <v>0</v>
      </c>
    </row>
    <row r="33" spans="1:15" s="29" customFormat="1" ht="30.75" customHeight="1" x14ac:dyDescent="0.25">
      <c r="A33" s="29" t="str">
        <f>'Advance Period 1'!A34</f>
        <v>NAME</v>
      </c>
      <c r="B33" s="52" t="s">
        <v>11</v>
      </c>
      <c r="C33" s="52"/>
      <c r="D33" s="60">
        <f>'Advance Period 1'!C34</f>
        <v>0</v>
      </c>
      <c r="E33" s="54"/>
      <c r="F33" s="109">
        <f>'Advance Period 1'!E34</f>
        <v>0</v>
      </c>
      <c r="G33" s="43">
        <f t="shared" si="3"/>
        <v>43997</v>
      </c>
      <c r="H33" s="43">
        <f t="shared" si="4"/>
        <v>44010</v>
      </c>
      <c r="I33" s="61"/>
      <c r="J33" s="38">
        <v>0</v>
      </c>
      <c r="K33" s="39">
        <v>0</v>
      </c>
      <c r="L33" s="40">
        <f t="shared" si="5"/>
        <v>20</v>
      </c>
      <c r="M33" s="41" t="str">
        <f t="shared" si="6"/>
        <v>$4.00</v>
      </c>
      <c r="N33" s="41" t="str">
        <f>IF(OR(J33&gt;19.99,(Table2[[#This Row],[Pay Stubs Provided Included]]="NO")),"0",K33*M33)</f>
        <v>0</v>
      </c>
      <c r="O33" s="62" t="str">
        <f t="shared" si="2"/>
        <v>0</v>
      </c>
    </row>
    <row r="34" spans="1:15" s="29" customFormat="1" ht="30.75" customHeight="1" x14ac:dyDescent="0.25">
      <c r="A34" s="29" t="str">
        <f>'Advance Period 1'!A35</f>
        <v>NAME</v>
      </c>
      <c r="B34" s="52" t="s">
        <v>11</v>
      </c>
      <c r="C34" s="52"/>
      <c r="D34" s="60">
        <f>'Advance Period 1'!C35</f>
        <v>0</v>
      </c>
      <c r="E34" s="54"/>
      <c r="F34" s="109">
        <f>'Advance Period 1'!E35</f>
        <v>0</v>
      </c>
      <c r="G34" s="43">
        <f t="shared" si="3"/>
        <v>43997</v>
      </c>
      <c r="H34" s="43">
        <f t="shared" si="4"/>
        <v>44010</v>
      </c>
      <c r="I34" s="61"/>
      <c r="J34" s="38">
        <v>0</v>
      </c>
      <c r="K34" s="39">
        <v>0</v>
      </c>
      <c r="L34" s="40">
        <f t="shared" si="5"/>
        <v>20</v>
      </c>
      <c r="M34" s="41" t="str">
        <f t="shared" si="6"/>
        <v>$4.00</v>
      </c>
      <c r="N34" s="41" t="str">
        <f>IF(OR(J34&gt;19.99,(Table2[[#This Row],[Pay Stubs Provided Included]]="NO")),"0",K34*M34)</f>
        <v>0</v>
      </c>
      <c r="O34" s="62" t="str">
        <f t="shared" si="2"/>
        <v>0</v>
      </c>
    </row>
    <row r="35" spans="1:15" s="29" customFormat="1" ht="30.75" customHeight="1" x14ac:dyDescent="0.25">
      <c r="A35" s="29" t="str">
        <f>'Advance Period 1'!A36</f>
        <v>NAME</v>
      </c>
      <c r="B35" s="52" t="s">
        <v>11</v>
      </c>
      <c r="C35" s="52"/>
      <c r="D35" s="60">
        <f>'Advance Period 1'!C36</f>
        <v>0</v>
      </c>
      <c r="E35" s="54"/>
      <c r="F35" s="109">
        <f>'Advance Period 1'!E36</f>
        <v>0</v>
      </c>
      <c r="G35" s="43">
        <f t="shared" si="3"/>
        <v>43997</v>
      </c>
      <c r="H35" s="43">
        <f t="shared" si="4"/>
        <v>44010</v>
      </c>
      <c r="I35" s="61"/>
      <c r="J35" s="38">
        <v>0</v>
      </c>
      <c r="K35" s="39">
        <v>0</v>
      </c>
      <c r="L35" s="40">
        <f t="shared" si="5"/>
        <v>20</v>
      </c>
      <c r="M35" s="41" t="str">
        <f t="shared" si="6"/>
        <v>$4.00</v>
      </c>
      <c r="N35" s="41" t="str">
        <f>IF(OR(J35&gt;19.99,(Table2[[#This Row],[Pay Stubs Provided Included]]="NO")),"0",K35*M35)</f>
        <v>0</v>
      </c>
      <c r="O35" s="62" t="str">
        <f t="shared" si="2"/>
        <v>0</v>
      </c>
    </row>
    <row r="36" spans="1:15" s="29" customFormat="1" ht="30.75" customHeight="1" x14ac:dyDescent="0.25">
      <c r="A36" s="29" t="str">
        <f>'Advance Period 1'!A37</f>
        <v>NAME</v>
      </c>
      <c r="B36" s="52" t="s">
        <v>11</v>
      </c>
      <c r="C36" s="52"/>
      <c r="D36" s="60">
        <f>'Advance Period 1'!C37</f>
        <v>0</v>
      </c>
      <c r="E36" s="54"/>
      <c r="F36" s="109">
        <f>'Advance Period 1'!E37</f>
        <v>0</v>
      </c>
      <c r="G36" s="43">
        <f t="shared" si="3"/>
        <v>43997</v>
      </c>
      <c r="H36" s="43">
        <f t="shared" si="4"/>
        <v>44010</v>
      </c>
      <c r="I36" s="61"/>
      <c r="J36" s="38">
        <v>0</v>
      </c>
      <c r="K36" s="39">
        <v>0</v>
      </c>
      <c r="L36" s="40">
        <f t="shared" si="5"/>
        <v>20</v>
      </c>
      <c r="M36" s="41" t="str">
        <f t="shared" si="6"/>
        <v>$4.00</v>
      </c>
      <c r="N36" s="41" t="str">
        <f>IF(OR(J36&gt;19.99,(Table2[[#This Row],[Pay Stubs Provided Included]]="NO")),"0",K36*M36)</f>
        <v>0</v>
      </c>
      <c r="O36" s="62" t="str">
        <f t="shared" si="2"/>
        <v>0</v>
      </c>
    </row>
    <row r="37" spans="1:15" s="29" customFormat="1" ht="30.75" customHeight="1" x14ac:dyDescent="0.25">
      <c r="A37" s="29" t="str">
        <f>'Advance Period 1'!A38</f>
        <v>NAME</v>
      </c>
      <c r="B37" s="52" t="s">
        <v>11</v>
      </c>
      <c r="C37" s="52"/>
      <c r="D37" s="60">
        <f>'Advance Period 1'!C38</f>
        <v>0</v>
      </c>
      <c r="E37" s="54"/>
      <c r="F37" s="109">
        <f>'Advance Period 1'!E38</f>
        <v>0</v>
      </c>
      <c r="G37" s="43">
        <f t="shared" si="3"/>
        <v>43997</v>
      </c>
      <c r="H37" s="43">
        <f t="shared" si="4"/>
        <v>44010</v>
      </c>
      <c r="I37" s="61"/>
      <c r="J37" s="38">
        <v>0</v>
      </c>
      <c r="K37" s="39">
        <v>0</v>
      </c>
      <c r="L37" s="40">
        <f t="shared" si="5"/>
        <v>20</v>
      </c>
      <c r="M37" s="41" t="str">
        <f t="shared" si="6"/>
        <v>$4.00</v>
      </c>
      <c r="N37" s="41" t="str">
        <f>IF(OR(J37&gt;19.99,(Table2[[#This Row],[Pay Stubs Provided Included]]="NO")),"0",K37*M37)</f>
        <v>0</v>
      </c>
      <c r="O37" s="62" t="str">
        <f t="shared" si="2"/>
        <v>0</v>
      </c>
    </row>
    <row r="38" spans="1:15" s="29" customFormat="1" ht="30.75" customHeight="1" x14ac:dyDescent="0.25">
      <c r="A38" s="29" t="str">
        <f>'Advance Period 1'!A39</f>
        <v>NAME</v>
      </c>
      <c r="B38" s="52" t="s">
        <v>11</v>
      </c>
      <c r="C38" s="52"/>
      <c r="D38" s="60">
        <f>'Advance Period 1'!C39</f>
        <v>0</v>
      </c>
      <c r="E38" s="54"/>
      <c r="F38" s="109">
        <f>'Advance Period 1'!E39</f>
        <v>0</v>
      </c>
      <c r="G38" s="43">
        <f t="shared" si="3"/>
        <v>43997</v>
      </c>
      <c r="H38" s="43">
        <f t="shared" si="4"/>
        <v>44010</v>
      </c>
      <c r="I38" s="61"/>
      <c r="J38" s="38">
        <v>0</v>
      </c>
      <c r="K38" s="39">
        <v>0</v>
      </c>
      <c r="L38" s="40">
        <f t="shared" si="5"/>
        <v>20</v>
      </c>
      <c r="M38" s="41" t="str">
        <f t="shared" si="6"/>
        <v>$4.00</v>
      </c>
      <c r="N38" s="41" t="str">
        <f>IF(OR(J38&gt;19.99,(Table2[[#This Row],[Pay Stubs Provided Included]]="NO")),"0",K38*M38)</f>
        <v>0</v>
      </c>
      <c r="O38" s="62" t="str">
        <f t="shared" si="2"/>
        <v>0</v>
      </c>
    </row>
    <row r="39" spans="1:15" s="29" customFormat="1" ht="30.75" customHeight="1" x14ac:dyDescent="0.25">
      <c r="A39" s="29" t="str">
        <f>'Advance Period 1'!A40</f>
        <v>NAME</v>
      </c>
      <c r="B39" s="52" t="s">
        <v>11</v>
      </c>
      <c r="C39" s="52"/>
      <c r="D39" s="60">
        <f>'Advance Period 1'!C40</f>
        <v>0</v>
      </c>
      <c r="E39" s="54"/>
      <c r="F39" s="109">
        <f>'Advance Period 1'!E40</f>
        <v>0</v>
      </c>
      <c r="G39" s="43">
        <f t="shared" si="3"/>
        <v>43997</v>
      </c>
      <c r="H39" s="43">
        <f t="shared" si="4"/>
        <v>44010</v>
      </c>
      <c r="I39" s="61"/>
      <c r="J39" s="38">
        <v>0</v>
      </c>
      <c r="K39" s="39">
        <v>0</v>
      </c>
      <c r="L39" s="40">
        <f t="shared" si="5"/>
        <v>20</v>
      </c>
      <c r="M39" s="41" t="str">
        <f t="shared" si="6"/>
        <v>$4.00</v>
      </c>
      <c r="N39" s="41" t="str">
        <f>IF(OR(J39&gt;19.99,(Table2[[#This Row],[Pay Stubs Provided Included]]="NO")),"0",K39*M39)</f>
        <v>0</v>
      </c>
      <c r="O39" s="62" t="str">
        <f t="shared" si="2"/>
        <v>0</v>
      </c>
    </row>
    <row r="40" spans="1:15" s="29" customFormat="1" ht="30.75" customHeight="1" x14ac:dyDescent="0.25">
      <c r="A40" s="29" t="str">
        <f>'Advance Period 1'!A41</f>
        <v>NAME</v>
      </c>
      <c r="B40" s="52" t="s">
        <v>11</v>
      </c>
      <c r="C40" s="52"/>
      <c r="D40" s="60">
        <f>'Advance Period 1'!C41</f>
        <v>0</v>
      </c>
      <c r="E40" s="54"/>
      <c r="F40" s="109">
        <f>'Advance Period 1'!E41</f>
        <v>0</v>
      </c>
      <c r="G40" s="43">
        <f t="shared" si="3"/>
        <v>43997</v>
      </c>
      <c r="H40" s="43">
        <f t="shared" si="4"/>
        <v>44010</v>
      </c>
      <c r="I40" s="61"/>
      <c r="J40" s="38">
        <v>0</v>
      </c>
      <c r="K40" s="39">
        <v>0</v>
      </c>
      <c r="L40" s="40">
        <f t="shared" si="5"/>
        <v>20</v>
      </c>
      <c r="M40" s="41" t="str">
        <f t="shared" si="6"/>
        <v>$4.00</v>
      </c>
      <c r="N40" s="41" t="str">
        <f>IF(OR(J40&gt;19.99,(Table2[[#This Row],[Pay Stubs Provided Included]]="NO")),"0",K40*M40)</f>
        <v>0</v>
      </c>
      <c r="O40" s="62" t="str">
        <f t="shared" si="2"/>
        <v>0</v>
      </c>
    </row>
    <row r="41" spans="1:15" s="29" customFormat="1" ht="30.75" customHeight="1" x14ac:dyDescent="0.25">
      <c r="A41" s="29" t="str">
        <f>'Advance Period 1'!A42</f>
        <v>NAME</v>
      </c>
      <c r="B41" s="52" t="s">
        <v>11</v>
      </c>
      <c r="C41" s="52"/>
      <c r="D41" s="60">
        <f>'Advance Period 1'!C42</f>
        <v>0</v>
      </c>
      <c r="E41" s="54"/>
      <c r="F41" s="109">
        <f>'Advance Period 1'!E42</f>
        <v>0</v>
      </c>
      <c r="G41" s="43">
        <f t="shared" si="3"/>
        <v>43997</v>
      </c>
      <c r="H41" s="43">
        <f t="shared" si="4"/>
        <v>44010</v>
      </c>
      <c r="I41" s="61"/>
      <c r="J41" s="38">
        <v>0</v>
      </c>
      <c r="K41" s="39">
        <v>0</v>
      </c>
      <c r="L41" s="40">
        <f t="shared" si="5"/>
        <v>20</v>
      </c>
      <c r="M41" s="41" t="str">
        <f t="shared" si="6"/>
        <v>$4.00</v>
      </c>
      <c r="N41" s="41" t="str">
        <f>IF(OR(J41&gt;19.99,(Table2[[#This Row],[Pay Stubs Provided Included]]="NO")),"0",K41*M41)</f>
        <v>0</v>
      </c>
      <c r="O41" s="62" t="str">
        <f t="shared" si="2"/>
        <v>0</v>
      </c>
    </row>
    <row r="42" spans="1:15" s="29" customFormat="1" ht="30.75" customHeight="1" x14ac:dyDescent="0.25">
      <c r="A42" s="29" t="str">
        <f>'Advance Period 1'!A43</f>
        <v>NAME</v>
      </c>
      <c r="B42" s="52" t="s">
        <v>11</v>
      </c>
      <c r="C42" s="52"/>
      <c r="D42" s="60">
        <f>'Advance Period 1'!C43</f>
        <v>0</v>
      </c>
      <c r="E42" s="54"/>
      <c r="F42" s="109">
        <f>'Advance Period 1'!E43</f>
        <v>0</v>
      </c>
      <c r="G42" s="43">
        <f t="shared" si="3"/>
        <v>43997</v>
      </c>
      <c r="H42" s="43">
        <f t="shared" si="4"/>
        <v>44010</v>
      </c>
      <c r="I42" s="61"/>
      <c r="J42" s="38">
        <v>0</v>
      </c>
      <c r="K42" s="39">
        <v>0</v>
      </c>
      <c r="L42" s="40">
        <f t="shared" si="5"/>
        <v>20</v>
      </c>
      <c r="M42" s="41" t="str">
        <f t="shared" si="6"/>
        <v>$4.00</v>
      </c>
      <c r="N42" s="41" t="str">
        <f>IF(OR(J42&gt;19.99,(Table2[[#This Row],[Pay Stubs Provided Included]]="NO")),"0",K42*M42)</f>
        <v>0</v>
      </c>
      <c r="O42" s="62" t="str">
        <f t="shared" si="2"/>
        <v>0</v>
      </c>
    </row>
    <row r="43" spans="1:15" s="29" customFormat="1" ht="30.75" customHeight="1" x14ac:dyDescent="0.25">
      <c r="A43" s="29" t="str">
        <f>'Advance Period 1'!A44</f>
        <v>NAME</v>
      </c>
      <c r="B43" s="52" t="s">
        <v>11</v>
      </c>
      <c r="C43" s="52"/>
      <c r="D43" s="60">
        <f>'Advance Period 1'!C44</f>
        <v>0</v>
      </c>
      <c r="E43" s="54"/>
      <c r="F43" s="109">
        <f>'Advance Period 1'!E44</f>
        <v>0</v>
      </c>
      <c r="G43" s="43">
        <f t="shared" si="3"/>
        <v>43997</v>
      </c>
      <c r="H43" s="43">
        <f t="shared" si="4"/>
        <v>44010</v>
      </c>
      <c r="I43" s="61"/>
      <c r="J43" s="38">
        <v>0</v>
      </c>
      <c r="K43" s="39">
        <v>0</v>
      </c>
      <c r="L43" s="40">
        <f t="shared" si="5"/>
        <v>20</v>
      </c>
      <c r="M43" s="41" t="str">
        <f t="shared" si="6"/>
        <v>$4.00</v>
      </c>
      <c r="N43" s="41" t="str">
        <f>IF(OR(J43&gt;19.99,(Table2[[#This Row],[Pay Stubs Provided Included]]="NO")),"0",K43*M43)</f>
        <v>0</v>
      </c>
      <c r="O43" s="62" t="str">
        <f t="shared" si="2"/>
        <v>0</v>
      </c>
    </row>
    <row r="44" spans="1:15" s="29" customFormat="1" ht="30.75" customHeight="1" x14ac:dyDescent="0.25">
      <c r="A44" s="29" t="str">
        <f>'Advance Period 1'!A45</f>
        <v>NAME</v>
      </c>
      <c r="B44" s="52" t="s">
        <v>11</v>
      </c>
      <c r="C44" s="52"/>
      <c r="D44" s="60">
        <f>'Advance Period 1'!C45</f>
        <v>0</v>
      </c>
      <c r="E44" s="54"/>
      <c r="F44" s="109">
        <f>'Advance Period 1'!E45</f>
        <v>0</v>
      </c>
      <c r="G44" s="43">
        <f t="shared" si="3"/>
        <v>43997</v>
      </c>
      <c r="H44" s="43">
        <f t="shared" si="4"/>
        <v>44010</v>
      </c>
      <c r="I44" s="61"/>
      <c r="J44" s="38">
        <v>0</v>
      </c>
      <c r="K44" s="39">
        <v>0</v>
      </c>
      <c r="L44" s="40">
        <f t="shared" si="5"/>
        <v>20</v>
      </c>
      <c r="M44" s="41" t="str">
        <f t="shared" si="6"/>
        <v>$4.00</v>
      </c>
      <c r="N44" s="41" t="str">
        <f>IF(OR(J44&gt;19.99,(Table2[[#This Row],[Pay Stubs Provided Included]]="NO")),"0",K44*M44)</f>
        <v>0</v>
      </c>
      <c r="O44" s="62" t="str">
        <f t="shared" si="2"/>
        <v>0</v>
      </c>
    </row>
    <row r="45" spans="1:15" s="29" customFormat="1" ht="30.75" customHeight="1" x14ac:dyDescent="0.25">
      <c r="A45" s="29" t="str">
        <f>'Advance Period 1'!A46</f>
        <v>NAME</v>
      </c>
      <c r="B45" s="52" t="s">
        <v>11</v>
      </c>
      <c r="C45" s="52"/>
      <c r="D45" s="60">
        <f>'Advance Period 1'!C46</f>
        <v>0</v>
      </c>
      <c r="E45" s="54"/>
      <c r="F45" s="109">
        <f>'Advance Period 1'!E46</f>
        <v>0</v>
      </c>
      <c r="G45" s="43">
        <f t="shared" si="3"/>
        <v>43997</v>
      </c>
      <c r="H45" s="43">
        <f t="shared" si="4"/>
        <v>44010</v>
      </c>
      <c r="I45" s="61"/>
      <c r="J45" s="38">
        <v>0</v>
      </c>
      <c r="K45" s="39">
        <v>0</v>
      </c>
      <c r="L45" s="40">
        <f t="shared" si="5"/>
        <v>20</v>
      </c>
      <c r="M45" s="41" t="str">
        <f t="shared" si="6"/>
        <v>$4.00</v>
      </c>
      <c r="N45" s="41" t="str">
        <f>IF(OR(J45&gt;19.99,(Table2[[#This Row],[Pay Stubs Provided Included]]="NO")),"0",K45*M45)</f>
        <v>0</v>
      </c>
      <c r="O45" s="62" t="str">
        <f t="shared" ref="O45:O76" si="7">IF((OR(J45&gt;19.99, K45&lt;0.1)),"0","$50.00")</f>
        <v>0</v>
      </c>
    </row>
    <row r="46" spans="1:15" s="29" customFormat="1" ht="30.75" customHeight="1" x14ac:dyDescent="0.25">
      <c r="A46" s="29" t="str">
        <f>'Advance Period 1'!A47</f>
        <v>NAME</v>
      </c>
      <c r="B46" s="52" t="s">
        <v>11</v>
      </c>
      <c r="C46" s="52"/>
      <c r="D46" s="60">
        <f>'Advance Period 1'!C47</f>
        <v>0</v>
      </c>
      <c r="E46" s="54"/>
      <c r="F46" s="109">
        <f>'Advance Period 1'!E47</f>
        <v>0</v>
      </c>
      <c r="G46" s="43">
        <f t="shared" si="3"/>
        <v>43997</v>
      </c>
      <c r="H46" s="43">
        <f t="shared" si="4"/>
        <v>44010</v>
      </c>
      <c r="I46" s="61"/>
      <c r="J46" s="38">
        <v>0</v>
      </c>
      <c r="K46" s="39">
        <v>0</v>
      </c>
      <c r="L46" s="40">
        <f t="shared" si="5"/>
        <v>20</v>
      </c>
      <c r="M46" s="41" t="str">
        <f t="shared" si="6"/>
        <v>$4.00</v>
      </c>
      <c r="N46" s="41" t="str">
        <f>IF(OR(J46&gt;19.99,(Table2[[#This Row],[Pay Stubs Provided Included]]="NO")),"0",K46*M46)</f>
        <v>0</v>
      </c>
      <c r="O46" s="62" t="str">
        <f t="shared" si="7"/>
        <v>0</v>
      </c>
    </row>
    <row r="47" spans="1:15" s="29" customFormat="1" ht="30.75" customHeight="1" x14ac:dyDescent="0.25">
      <c r="A47" s="29" t="str">
        <f>'Advance Period 1'!A48</f>
        <v>NAME</v>
      </c>
      <c r="B47" s="52" t="s">
        <v>11</v>
      </c>
      <c r="C47" s="52"/>
      <c r="D47" s="60">
        <f>'Advance Period 1'!C48</f>
        <v>0</v>
      </c>
      <c r="E47" s="54"/>
      <c r="F47" s="109">
        <f>'Advance Period 1'!E48</f>
        <v>0</v>
      </c>
      <c r="G47" s="43">
        <f t="shared" si="3"/>
        <v>43997</v>
      </c>
      <c r="H47" s="43">
        <f t="shared" si="4"/>
        <v>44010</v>
      </c>
      <c r="I47" s="61"/>
      <c r="J47" s="38">
        <v>0</v>
      </c>
      <c r="K47" s="39">
        <v>0</v>
      </c>
      <c r="L47" s="40">
        <f t="shared" si="5"/>
        <v>20</v>
      </c>
      <c r="M47" s="41" t="str">
        <f t="shared" si="6"/>
        <v>$4.00</v>
      </c>
      <c r="N47" s="41" t="str">
        <f>IF(OR(J47&gt;19.99,(Table2[[#This Row],[Pay Stubs Provided Included]]="NO")),"0",K47*M47)</f>
        <v>0</v>
      </c>
      <c r="O47" s="62" t="str">
        <f t="shared" si="7"/>
        <v>0</v>
      </c>
    </row>
    <row r="48" spans="1:15" s="29" customFormat="1" ht="30.75" customHeight="1" x14ac:dyDescent="0.25">
      <c r="A48" s="29" t="str">
        <f>'Advance Period 1'!A49</f>
        <v>NAME</v>
      </c>
      <c r="B48" s="52" t="s">
        <v>11</v>
      </c>
      <c r="C48" s="52"/>
      <c r="D48" s="60">
        <f>'Advance Period 1'!C49</f>
        <v>0</v>
      </c>
      <c r="E48" s="54"/>
      <c r="F48" s="109">
        <f>'Advance Period 1'!E49</f>
        <v>0</v>
      </c>
      <c r="G48" s="43">
        <f t="shared" si="3"/>
        <v>43997</v>
      </c>
      <c r="H48" s="43">
        <f t="shared" si="4"/>
        <v>44010</v>
      </c>
      <c r="I48" s="61"/>
      <c r="J48" s="38">
        <v>0</v>
      </c>
      <c r="K48" s="39">
        <v>0</v>
      </c>
      <c r="L48" s="40">
        <f t="shared" si="5"/>
        <v>20</v>
      </c>
      <c r="M48" s="41" t="str">
        <f t="shared" si="6"/>
        <v>$4.00</v>
      </c>
      <c r="N48" s="41" t="str">
        <f>IF(OR(J48&gt;19.99,(Table2[[#This Row],[Pay Stubs Provided Included]]="NO")),"0",K48*M48)</f>
        <v>0</v>
      </c>
      <c r="O48" s="62" t="str">
        <f t="shared" si="7"/>
        <v>0</v>
      </c>
    </row>
    <row r="49" spans="1:15" s="29" customFormat="1" ht="30.75" customHeight="1" x14ac:dyDescent="0.25">
      <c r="A49" s="29">
        <f>'Advance Period 1'!A50</f>
        <v>0</v>
      </c>
      <c r="B49" s="52" t="s">
        <v>11</v>
      </c>
      <c r="C49" s="52"/>
      <c r="D49" s="60">
        <f>'Advance Period 1'!C50</f>
        <v>0</v>
      </c>
      <c r="E49" s="54"/>
      <c r="F49" s="109">
        <f>'Advance Period 1'!E50</f>
        <v>0</v>
      </c>
      <c r="G49" s="43">
        <f t="shared" si="3"/>
        <v>43997</v>
      </c>
      <c r="H49" s="43">
        <f t="shared" si="4"/>
        <v>44010</v>
      </c>
      <c r="I49" s="61"/>
      <c r="J49" s="38">
        <v>0</v>
      </c>
      <c r="K49" s="39">
        <v>0</v>
      </c>
      <c r="L49" s="40">
        <f t="shared" si="5"/>
        <v>20</v>
      </c>
      <c r="M49" s="41" t="str">
        <f t="shared" si="6"/>
        <v>$4.00</v>
      </c>
      <c r="N49" s="41" t="str">
        <f>IF(OR(J49&gt;19.99,(Table2[[#This Row],[Pay Stubs Provided Included]]="NO")),"0",K49*M49)</f>
        <v>0</v>
      </c>
      <c r="O49" s="62" t="str">
        <f t="shared" si="7"/>
        <v>0</v>
      </c>
    </row>
    <row r="50" spans="1:15" s="29" customFormat="1" ht="30.75" customHeight="1" x14ac:dyDescent="0.25">
      <c r="A50" s="29">
        <f>'Advance Period 1'!A51</f>
        <v>0</v>
      </c>
      <c r="B50" s="52" t="s">
        <v>11</v>
      </c>
      <c r="C50" s="52"/>
      <c r="D50" s="60">
        <f>'Advance Period 1'!C51</f>
        <v>0</v>
      </c>
      <c r="E50" s="54"/>
      <c r="F50" s="109">
        <f>'Advance Period 1'!E51</f>
        <v>0</v>
      </c>
      <c r="G50" s="43">
        <f t="shared" si="3"/>
        <v>43997</v>
      </c>
      <c r="H50" s="43">
        <f t="shared" si="4"/>
        <v>44010</v>
      </c>
      <c r="I50" s="61"/>
      <c r="J50" s="38">
        <v>0</v>
      </c>
      <c r="K50" s="39">
        <v>0</v>
      </c>
      <c r="L50" s="40">
        <f t="shared" si="5"/>
        <v>20</v>
      </c>
      <c r="M50" s="41" t="str">
        <f t="shared" si="6"/>
        <v>$4.00</v>
      </c>
      <c r="N50" s="41" t="str">
        <f>IF(OR(J50&gt;19.99,(Table2[[#This Row],[Pay Stubs Provided Included]]="NO")),"0",K50*M50)</f>
        <v>0</v>
      </c>
      <c r="O50" s="62" t="str">
        <f t="shared" si="7"/>
        <v>0</v>
      </c>
    </row>
    <row r="51" spans="1:15" s="29" customFormat="1" ht="30.75" customHeight="1" x14ac:dyDescent="0.25">
      <c r="A51" s="29">
        <f>'Advance Period 1'!A52</f>
        <v>0</v>
      </c>
      <c r="B51" s="52" t="s">
        <v>11</v>
      </c>
      <c r="C51" s="52"/>
      <c r="D51" s="60">
        <f>'Advance Period 1'!C52</f>
        <v>0</v>
      </c>
      <c r="E51" s="54"/>
      <c r="F51" s="109">
        <f>'Advance Period 1'!E52</f>
        <v>0</v>
      </c>
      <c r="G51" s="43">
        <f t="shared" si="3"/>
        <v>43997</v>
      </c>
      <c r="H51" s="43">
        <f t="shared" si="4"/>
        <v>44010</v>
      </c>
      <c r="I51" s="61"/>
      <c r="J51" s="38">
        <v>0</v>
      </c>
      <c r="K51" s="39">
        <v>0</v>
      </c>
      <c r="L51" s="40">
        <f t="shared" si="5"/>
        <v>20</v>
      </c>
      <c r="M51" s="41" t="str">
        <f t="shared" si="6"/>
        <v>$4.00</v>
      </c>
      <c r="N51" s="41" t="str">
        <f>IF(OR(J51&gt;19.99,(Table2[[#This Row],[Pay Stubs Provided Included]]="NO")),"0",K51*M51)</f>
        <v>0</v>
      </c>
      <c r="O51" s="62" t="str">
        <f t="shared" si="7"/>
        <v>0</v>
      </c>
    </row>
    <row r="52" spans="1:15" s="29" customFormat="1" ht="30.75" customHeight="1" x14ac:dyDescent="0.25">
      <c r="A52" s="29">
        <f>'Advance Period 1'!A53</f>
        <v>0</v>
      </c>
      <c r="B52" s="52" t="s">
        <v>11</v>
      </c>
      <c r="C52" s="52"/>
      <c r="D52" s="60">
        <f>'Advance Period 1'!C53</f>
        <v>0</v>
      </c>
      <c r="E52" s="54"/>
      <c r="F52" s="109">
        <f>'Advance Period 1'!E53</f>
        <v>0</v>
      </c>
      <c r="G52" s="43">
        <f t="shared" si="3"/>
        <v>43997</v>
      </c>
      <c r="H52" s="43">
        <f t="shared" si="4"/>
        <v>44010</v>
      </c>
      <c r="I52" s="61"/>
      <c r="J52" s="38">
        <v>0</v>
      </c>
      <c r="K52" s="39">
        <v>0</v>
      </c>
      <c r="L52" s="40">
        <f t="shared" si="5"/>
        <v>20</v>
      </c>
      <c r="M52" s="41" t="str">
        <f t="shared" si="6"/>
        <v>$4.00</v>
      </c>
      <c r="N52" s="41" t="str">
        <f>IF(OR(J52&gt;19.99,(Table2[[#This Row],[Pay Stubs Provided Included]]="NO")),"0",K52*M52)</f>
        <v>0</v>
      </c>
      <c r="O52" s="62" t="str">
        <f t="shared" si="7"/>
        <v>0</v>
      </c>
    </row>
    <row r="53" spans="1:15" s="29" customFormat="1" ht="30.75" customHeight="1" x14ac:dyDescent="0.25">
      <c r="A53" s="29">
        <f>'Advance Period 1'!A54</f>
        <v>0</v>
      </c>
      <c r="B53" s="52" t="s">
        <v>11</v>
      </c>
      <c r="C53" s="52"/>
      <c r="D53" s="60">
        <f>'Advance Period 1'!C54</f>
        <v>0</v>
      </c>
      <c r="E53" s="54"/>
      <c r="F53" s="109">
        <f>'Advance Period 1'!E54</f>
        <v>0</v>
      </c>
      <c r="G53" s="43">
        <f t="shared" si="3"/>
        <v>43997</v>
      </c>
      <c r="H53" s="43">
        <f t="shared" si="4"/>
        <v>44010</v>
      </c>
      <c r="I53" s="61"/>
      <c r="J53" s="38">
        <v>0</v>
      </c>
      <c r="K53" s="39">
        <v>0</v>
      </c>
      <c r="L53" s="40">
        <f t="shared" si="5"/>
        <v>20</v>
      </c>
      <c r="M53" s="41" t="str">
        <f t="shared" si="6"/>
        <v>$4.00</v>
      </c>
      <c r="N53" s="41" t="str">
        <f>IF(OR(J53&gt;19.99,(Table2[[#This Row],[Pay Stubs Provided Included]]="NO")),"0",K53*M53)</f>
        <v>0</v>
      </c>
      <c r="O53" s="62" t="str">
        <f t="shared" si="7"/>
        <v>0</v>
      </c>
    </row>
    <row r="54" spans="1:15" s="29" customFormat="1" ht="30.75" customHeight="1" x14ac:dyDescent="0.25">
      <c r="A54" s="29">
        <f>'Advance Period 1'!A55</f>
        <v>0</v>
      </c>
      <c r="B54" s="52" t="s">
        <v>11</v>
      </c>
      <c r="C54" s="52"/>
      <c r="D54" s="60">
        <f>'Advance Period 1'!C55</f>
        <v>0</v>
      </c>
      <c r="E54" s="54"/>
      <c r="F54" s="109">
        <f>'Advance Period 1'!E55</f>
        <v>0</v>
      </c>
      <c r="G54" s="43">
        <f t="shared" si="3"/>
        <v>43997</v>
      </c>
      <c r="H54" s="43">
        <f t="shared" si="4"/>
        <v>44010</v>
      </c>
      <c r="I54" s="61"/>
      <c r="J54" s="38">
        <v>0</v>
      </c>
      <c r="K54" s="39">
        <v>0</v>
      </c>
      <c r="L54" s="40">
        <f t="shared" si="5"/>
        <v>20</v>
      </c>
      <c r="M54" s="41" t="str">
        <f t="shared" si="6"/>
        <v>$4.00</v>
      </c>
      <c r="N54" s="41" t="str">
        <f>IF(OR(J54&gt;19.99,(Table2[[#This Row],[Pay Stubs Provided Included]]="NO")),"0",K54*M54)</f>
        <v>0</v>
      </c>
      <c r="O54" s="62" t="str">
        <f t="shared" si="7"/>
        <v>0</v>
      </c>
    </row>
    <row r="55" spans="1:15" s="29" customFormat="1" ht="30.75" customHeight="1" x14ac:dyDescent="0.25">
      <c r="A55" s="29">
        <f>'Advance Period 1'!A56</f>
        <v>0</v>
      </c>
      <c r="B55" s="52" t="s">
        <v>11</v>
      </c>
      <c r="C55" s="52"/>
      <c r="D55" s="60">
        <f>'Advance Period 1'!C56</f>
        <v>0</v>
      </c>
      <c r="E55" s="54"/>
      <c r="F55" s="109">
        <f>'Advance Period 1'!E56</f>
        <v>0</v>
      </c>
      <c r="G55" s="43">
        <f t="shared" si="3"/>
        <v>43997</v>
      </c>
      <c r="H55" s="43">
        <f t="shared" si="4"/>
        <v>44010</v>
      </c>
      <c r="I55" s="61"/>
      <c r="J55" s="38">
        <v>0</v>
      </c>
      <c r="K55" s="39">
        <v>0</v>
      </c>
      <c r="L55" s="40">
        <f t="shared" si="5"/>
        <v>20</v>
      </c>
      <c r="M55" s="41" t="str">
        <f t="shared" si="6"/>
        <v>$4.00</v>
      </c>
      <c r="N55" s="41" t="str">
        <f>IF(OR(J55&gt;19.99,(Table2[[#This Row],[Pay Stubs Provided Included]]="NO")),"0",K55*M55)</f>
        <v>0</v>
      </c>
      <c r="O55" s="62" t="str">
        <f t="shared" si="7"/>
        <v>0</v>
      </c>
    </row>
    <row r="56" spans="1:15" s="29" customFormat="1" ht="30.75" customHeight="1" x14ac:dyDescent="0.25">
      <c r="A56" s="29">
        <f>'Advance Period 1'!A57</f>
        <v>0</v>
      </c>
      <c r="B56" s="52" t="s">
        <v>11</v>
      </c>
      <c r="C56" s="52"/>
      <c r="D56" s="60">
        <f>'Advance Period 1'!C57</f>
        <v>0</v>
      </c>
      <c r="E56" s="54"/>
      <c r="F56" s="109">
        <f>'Advance Period 1'!E57</f>
        <v>0</v>
      </c>
      <c r="G56" s="43">
        <f t="shared" si="3"/>
        <v>43997</v>
      </c>
      <c r="H56" s="43">
        <f t="shared" si="4"/>
        <v>44010</v>
      </c>
      <c r="I56" s="61"/>
      <c r="J56" s="38">
        <v>0</v>
      </c>
      <c r="K56" s="39">
        <v>0</v>
      </c>
      <c r="L56" s="40">
        <f t="shared" si="5"/>
        <v>20</v>
      </c>
      <c r="M56" s="41" t="str">
        <f t="shared" si="6"/>
        <v>$4.00</v>
      </c>
      <c r="N56" s="41" t="str">
        <f>IF(OR(J56&gt;19.99,(Table2[[#This Row],[Pay Stubs Provided Included]]="NO")),"0",K56*M56)</f>
        <v>0</v>
      </c>
      <c r="O56" s="62" t="str">
        <f t="shared" si="7"/>
        <v>0</v>
      </c>
    </row>
    <row r="57" spans="1:15" s="29" customFormat="1" ht="30.75" customHeight="1" x14ac:dyDescent="0.25">
      <c r="A57" s="29">
        <f>'Advance Period 1'!A58</f>
        <v>0</v>
      </c>
      <c r="B57" s="52" t="s">
        <v>11</v>
      </c>
      <c r="C57" s="52"/>
      <c r="D57" s="60">
        <f>'Advance Period 1'!C58</f>
        <v>0</v>
      </c>
      <c r="E57" s="54"/>
      <c r="F57" s="109">
        <f>'Advance Period 1'!E58</f>
        <v>0</v>
      </c>
      <c r="G57" s="43">
        <f t="shared" si="3"/>
        <v>43997</v>
      </c>
      <c r="H57" s="43">
        <f t="shared" si="4"/>
        <v>44010</v>
      </c>
      <c r="I57" s="61"/>
      <c r="J57" s="38">
        <v>0</v>
      </c>
      <c r="K57" s="39">
        <v>0</v>
      </c>
      <c r="L57" s="40">
        <f t="shared" si="5"/>
        <v>20</v>
      </c>
      <c r="M57" s="41" t="str">
        <f t="shared" si="6"/>
        <v>$4.00</v>
      </c>
      <c r="N57" s="41" t="str">
        <f>IF(OR(J57&gt;19.99,(Table2[[#This Row],[Pay Stubs Provided Included]]="NO")),"0",K57*M57)</f>
        <v>0</v>
      </c>
      <c r="O57" s="62" t="str">
        <f t="shared" si="7"/>
        <v>0</v>
      </c>
    </row>
    <row r="58" spans="1:15" s="29" customFormat="1" ht="30.75" customHeight="1" x14ac:dyDescent="0.25">
      <c r="A58" s="29">
        <f>'Advance Period 1'!A59</f>
        <v>0</v>
      </c>
      <c r="B58" s="52" t="s">
        <v>11</v>
      </c>
      <c r="C58" s="52"/>
      <c r="D58" s="60">
        <f>'Advance Period 1'!C59</f>
        <v>0</v>
      </c>
      <c r="E58" s="54"/>
      <c r="F58" s="109">
        <f>'Advance Period 1'!E59</f>
        <v>0</v>
      </c>
      <c r="G58" s="43">
        <f t="shared" si="3"/>
        <v>43997</v>
      </c>
      <c r="H58" s="43">
        <f t="shared" si="4"/>
        <v>44010</v>
      </c>
      <c r="I58" s="61"/>
      <c r="J58" s="38">
        <v>0</v>
      </c>
      <c r="K58" s="39">
        <v>0</v>
      </c>
      <c r="L58" s="40">
        <f t="shared" si="5"/>
        <v>20</v>
      </c>
      <c r="M58" s="41" t="str">
        <f t="shared" si="6"/>
        <v>$4.00</v>
      </c>
      <c r="N58" s="41" t="str">
        <f>IF(OR(J58&gt;19.99,(Table2[[#This Row],[Pay Stubs Provided Included]]="NO")),"0",K58*M58)</f>
        <v>0</v>
      </c>
      <c r="O58" s="62" t="str">
        <f t="shared" si="7"/>
        <v>0</v>
      </c>
    </row>
    <row r="59" spans="1:15" s="29" customFormat="1" ht="30.75" customHeight="1" x14ac:dyDescent="0.25">
      <c r="A59" s="29">
        <f>'Advance Period 1'!A60</f>
        <v>0</v>
      </c>
      <c r="B59" s="52" t="s">
        <v>11</v>
      </c>
      <c r="C59" s="52"/>
      <c r="D59" s="60">
        <f>'Advance Period 1'!C60</f>
        <v>0</v>
      </c>
      <c r="E59" s="54"/>
      <c r="F59" s="109">
        <f>'Advance Period 1'!E60</f>
        <v>0</v>
      </c>
      <c r="G59" s="43">
        <f t="shared" si="3"/>
        <v>43997</v>
      </c>
      <c r="H59" s="43">
        <f t="shared" si="4"/>
        <v>44010</v>
      </c>
      <c r="I59" s="61"/>
      <c r="J59" s="38">
        <v>0</v>
      </c>
      <c r="K59" s="39">
        <v>0</v>
      </c>
      <c r="L59" s="40">
        <f t="shared" si="5"/>
        <v>20</v>
      </c>
      <c r="M59" s="41" t="str">
        <f t="shared" si="6"/>
        <v>$4.00</v>
      </c>
      <c r="N59" s="41" t="str">
        <f>IF(OR(J59&gt;19.99,(Table2[[#This Row],[Pay Stubs Provided Included]]="NO")),"0",K59*M59)</f>
        <v>0</v>
      </c>
      <c r="O59" s="62" t="str">
        <f t="shared" si="7"/>
        <v>0</v>
      </c>
    </row>
    <row r="60" spans="1:15" s="29" customFormat="1" ht="30.75" customHeight="1" x14ac:dyDescent="0.25">
      <c r="A60" s="29">
        <f>'Advance Period 1'!A61</f>
        <v>0</v>
      </c>
      <c r="B60" s="52" t="s">
        <v>11</v>
      </c>
      <c r="C60" s="52"/>
      <c r="D60" s="60">
        <f>'Advance Period 1'!C61</f>
        <v>0</v>
      </c>
      <c r="E60" s="54"/>
      <c r="F60" s="109">
        <f>'Advance Period 1'!E61</f>
        <v>0</v>
      </c>
      <c r="G60" s="43">
        <f t="shared" si="3"/>
        <v>43997</v>
      </c>
      <c r="H60" s="43">
        <f t="shared" si="4"/>
        <v>44010</v>
      </c>
      <c r="I60" s="61"/>
      <c r="J60" s="38">
        <v>0</v>
      </c>
      <c r="K60" s="39">
        <v>0</v>
      </c>
      <c r="L60" s="40">
        <f t="shared" si="5"/>
        <v>20</v>
      </c>
      <c r="M60" s="41" t="str">
        <f t="shared" si="6"/>
        <v>$4.00</v>
      </c>
      <c r="N60" s="41" t="str">
        <f>IF(OR(J60&gt;19.99,(Table2[[#This Row],[Pay Stubs Provided Included]]="NO")),"0",K60*M60)</f>
        <v>0</v>
      </c>
      <c r="O60" s="62" t="str">
        <f t="shared" si="7"/>
        <v>0</v>
      </c>
    </row>
    <row r="61" spans="1:15" s="29" customFormat="1" ht="30.75" customHeight="1" x14ac:dyDescent="0.25">
      <c r="A61" s="29">
        <f>'Advance Period 1'!A62</f>
        <v>0</v>
      </c>
      <c r="B61" s="52" t="s">
        <v>11</v>
      </c>
      <c r="C61" s="52"/>
      <c r="D61" s="60">
        <f>'Advance Period 1'!C62</f>
        <v>0</v>
      </c>
      <c r="E61" s="54"/>
      <c r="F61" s="109">
        <f>'Advance Period 1'!E62</f>
        <v>0</v>
      </c>
      <c r="G61" s="43">
        <f t="shared" si="3"/>
        <v>43997</v>
      </c>
      <c r="H61" s="43">
        <f t="shared" si="4"/>
        <v>44010</v>
      </c>
      <c r="I61" s="61"/>
      <c r="J61" s="38">
        <v>0</v>
      </c>
      <c r="K61" s="39">
        <v>0</v>
      </c>
      <c r="L61" s="40">
        <f t="shared" si="5"/>
        <v>20</v>
      </c>
      <c r="M61" s="41" t="str">
        <f t="shared" si="6"/>
        <v>$4.00</v>
      </c>
      <c r="N61" s="41" t="str">
        <f>IF(OR(J61&gt;19.99,(Table2[[#This Row],[Pay Stubs Provided Included]]="NO")),"0",K61*M61)</f>
        <v>0</v>
      </c>
      <c r="O61" s="62" t="str">
        <f t="shared" si="7"/>
        <v>0</v>
      </c>
    </row>
    <row r="62" spans="1:15" s="29" customFormat="1" ht="30.75" customHeight="1" x14ac:dyDescent="0.25">
      <c r="A62" s="29">
        <f>'Advance Period 1'!A63</f>
        <v>0</v>
      </c>
      <c r="B62" s="52" t="s">
        <v>11</v>
      </c>
      <c r="C62" s="52"/>
      <c r="D62" s="60">
        <f>'Advance Period 1'!C63</f>
        <v>0</v>
      </c>
      <c r="E62" s="54"/>
      <c r="F62" s="109">
        <f>'Advance Period 1'!E63</f>
        <v>0</v>
      </c>
      <c r="G62" s="43">
        <f t="shared" si="3"/>
        <v>43997</v>
      </c>
      <c r="H62" s="43">
        <f t="shared" si="4"/>
        <v>44010</v>
      </c>
      <c r="I62" s="61"/>
      <c r="J62" s="38">
        <v>0</v>
      </c>
      <c r="K62" s="39">
        <v>0</v>
      </c>
      <c r="L62" s="40">
        <f t="shared" si="5"/>
        <v>20</v>
      </c>
      <c r="M62" s="41" t="str">
        <f t="shared" si="6"/>
        <v>$4.00</v>
      </c>
      <c r="N62" s="41" t="str">
        <f>IF(OR(J62&gt;19.99,(Table2[[#This Row],[Pay Stubs Provided Included]]="NO")),"0",K62*M62)</f>
        <v>0</v>
      </c>
      <c r="O62" s="62" t="str">
        <f t="shared" si="7"/>
        <v>0</v>
      </c>
    </row>
    <row r="63" spans="1:15" s="29" customFormat="1" ht="30.75" customHeight="1" x14ac:dyDescent="0.25">
      <c r="A63" s="29">
        <f>'Advance Period 1'!A64</f>
        <v>0</v>
      </c>
      <c r="B63" s="52" t="s">
        <v>11</v>
      </c>
      <c r="C63" s="52"/>
      <c r="D63" s="60">
        <f>'Advance Period 1'!C64</f>
        <v>0</v>
      </c>
      <c r="E63" s="54"/>
      <c r="F63" s="109">
        <f>'Advance Period 1'!E64</f>
        <v>0</v>
      </c>
      <c r="G63" s="43">
        <f t="shared" si="3"/>
        <v>43997</v>
      </c>
      <c r="H63" s="43">
        <f t="shared" si="4"/>
        <v>44010</v>
      </c>
      <c r="I63" s="61"/>
      <c r="J63" s="38">
        <v>0</v>
      </c>
      <c r="K63" s="39">
        <v>0</v>
      </c>
      <c r="L63" s="40">
        <f t="shared" si="5"/>
        <v>20</v>
      </c>
      <c r="M63" s="41" t="str">
        <f t="shared" si="6"/>
        <v>$4.00</v>
      </c>
      <c r="N63" s="41" t="str">
        <f>IF(OR(J63&gt;19.99,(Table2[[#This Row],[Pay Stubs Provided Included]]="NO")),"0",K63*M63)</f>
        <v>0</v>
      </c>
      <c r="O63" s="62" t="str">
        <f t="shared" si="7"/>
        <v>0</v>
      </c>
    </row>
    <row r="64" spans="1:15" s="29" customFormat="1" ht="30.75" customHeight="1" x14ac:dyDescent="0.25">
      <c r="A64" s="29">
        <f>'Advance Period 1'!A65</f>
        <v>0</v>
      </c>
      <c r="B64" s="52" t="s">
        <v>11</v>
      </c>
      <c r="C64" s="52"/>
      <c r="D64" s="60">
        <f>'Advance Period 1'!C65</f>
        <v>0</v>
      </c>
      <c r="E64" s="54"/>
      <c r="F64" s="109">
        <f>'Advance Period 1'!E65</f>
        <v>0</v>
      </c>
      <c r="G64" s="43">
        <f t="shared" si="3"/>
        <v>43997</v>
      </c>
      <c r="H64" s="43">
        <f t="shared" si="4"/>
        <v>44010</v>
      </c>
      <c r="I64" s="61"/>
      <c r="J64" s="38">
        <v>0</v>
      </c>
      <c r="K64" s="39">
        <v>0</v>
      </c>
      <c r="L64" s="40">
        <f t="shared" si="5"/>
        <v>20</v>
      </c>
      <c r="M64" s="41" t="str">
        <f t="shared" si="6"/>
        <v>$4.00</v>
      </c>
      <c r="N64" s="41" t="str">
        <f>IF(OR(J64&gt;19.99,(Table2[[#This Row],[Pay Stubs Provided Included]]="NO")),"0",K64*M64)</f>
        <v>0</v>
      </c>
      <c r="O64" s="62" t="str">
        <f t="shared" si="7"/>
        <v>0</v>
      </c>
    </row>
    <row r="65" spans="1:15" s="29" customFormat="1" ht="30.75" customHeight="1" x14ac:dyDescent="0.25">
      <c r="A65" s="29">
        <f>'Advance Period 1'!A66</f>
        <v>0</v>
      </c>
      <c r="B65" s="52" t="s">
        <v>11</v>
      </c>
      <c r="C65" s="52"/>
      <c r="D65" s="60">
        <f>'Advance Period 1'!C66</f>
        <v>0</v>
      </c>
      <c r="E65" s="54"/>
      <c r="F65" s="109">
        <f>'Advance Period 1'!E66</f>
        <v>0</v>
      </c>
      <c r="G65" s="43">
        <f t="shared" si="3"/>
        <v>43997</v>
      </c>
      <c r="H65" s="43">
        <f t="shared" si="4"/>
        <v>44010</v>
      </c>
      <c r="I65" s="61"/>
      <c r="J65" s="38">
        <v>0</v>
      </c>
      <c r="K65" s="39">
        <v>0</v>
      </c>
      <c r="L65" s="40">
        <f t="shared" si="5"/>
        <v>20</v>
      </c>
      <c r="M65" s="41" t="str">
        <f t="shared" si="6"/>
        <v>$4.00</v>
      </c>
      <c r="N65" s="41" t="str">
        <f>IF(OR(J65&gt;19.99,(Table2[[#This Row],[Pay Stubs Provided Included]]="NO")),"0",K65*M65)</f>
        <v>0</v>
      </c>
      <c r="O65" s="62" t="str">
        <f t="shared" si="7"/>
        <v>0</v>
      </c>
    </row>
    <row r="66" spans="1:15" s="29" customFormat="1" ht="30.75" customHeight="1" x14ac:dyDescent="0.25">
      <c r="A66" s="29">
        <f>'Advance Period 1'!A67</f>
        <v>0</v>
      </c>
      <c r="B66" s="52" t="s">
        <v>11</v>
      </c>
      <c r="C66" s="52"/>
      <c r="D66" s="60">
        <f>'Advance Period 1'!C67</f>
        <v>0</v>
      </c>
      <c r="E66" s="54"/>
      <c r="F66" s="109">
        <f>'Advance Period 1'!E67</f>
        <v>0</v>
      </c>
      <c r="G66" s="43">
        <f t="shared" si="3"/>
        <v>43997</v>
      </c>
      <c r="H66" s="43">
        <f t="shared" si="4"/>
        <v>44010</v>
      </c>
      <c r="I66" s="61"/>
      <c r="J66" s="38">
        <v>0</v>
      </c>
      <c r="K66" s="39">
        <v>0</v>
      </c>
      <c r="L66" s="40">
        <f t="shared" si="5"/>
        <v>20</v>
      </c>
      <c r="M66" s="41" t="str">
        <f t="shared" si="6"/>
        <v>$4.00</v>
      </c>
      <c r="N66" s="41" t="str">
        <f>IF(OR(J66&gt;19.99,(Table2[[#This Row],[Pay Stubs Provided Included]]="NO")),"0",K66*M66)</f>
        <v>0</v>
      </c>
      <c r="O66" s="62" t="str">
        <f t="shared" si="7"/>
        <v>0</v>
      </c>
    </row>
    <row r="67" spans="1:15" s="29" customFormat="1" ht="30.75" customHeight="1" x14ac:dyDescent="0.25">
      <c r="A67" s="29">
        <f>'Advance Period 1'!A68</f>
        <v>0</v>
      </c>
      <c r="B67" s="52" t="s">
        <v>11</v>
      </c>
      <c r="C67" s="52"/>
      <c r="D67" s="60">
        <f>'Advance Period 1'!C68</f>
        <v>0</v>
      </c>
      <c r="E67" s="54"/>
      <c r="F67" s="109">
        <f>'Advance Period 1'!E68</f>
        <v>0</v>
      </c>
      <c r="G67" s="43">
        <f t="shared" si="3"/>
        <v>43997</v>
      </c>
      <c r="H67" s="43">
        <f t="shared" si="4"/>
        <v>44010</v>
      </c>
      <c r="I67" s="61"/>
      <c r="J67" s="38">
        <v>0</v>
      </c>
      <c r="K67" s="39">
        <v>0</v>
      </c>
      <c r="L67" s="40">
        <f t="shared" si="5"/>
        <v>20</v>
      </c>
      <c r="M67" s="41" t="str">
        <f t="shared" si="6"/>
        <v>$4.00</v>
      </c>
      <c r="N67" s="41" t="str">
        <f>IF(OR(J67&gt;19.99,(Table2[[#This Row],[Pay Stubs Provided Included]]="NO")),"0",K67*M67)</f>
        <v>0</v>
      </c>
      <c r="O67" s="62" t="str">
        <f t="shared" si="7"/>
        <v>0</v>
      </c>
    </row>
    <row r="68" spans="1:15" s="29" customFormat="1" ht="30.75" customHeight="1" x14ac:dyDescent="0.25">
      <c r="A68" s="29">
        <f>'Advance Period 1'!A69</f>
        <v>0</v>
      </c>
      <c r="B68" s="52" t="s">
        <v>11</v>
      </c>
      <c r="C68" s="52"/>
      <c r="D68" s="60">
        <f>'Advance Period 1'!C69</f>
        <v>0</v>
      </c>
      <c r="E68" s="54"/>
      <c r="F68" s="109">
        <f>'Advance Period 1'!E69</f>
        <v>0</v>
      </c>
      <c r="G68" s="43">
        <f t="shared" si="3"/>
        <v>43997</v>
      </c>
      <c r="H68" s="43">
        <f t="shared" si="4"/>
        <v>44010</v>
      </c>
      <c r="I68" s="61"/>
      <c r="J68" s="38">
        <v>0</v>
      </c>
      <c r="K68" s="39">
        <v>0</v>
      </c>
      <c r="L68" s="40">
        <f t="shared" si="5"/>
        <v>20</v>
      </c>
      <c r="M68" s="41" t="str">
        <f t="shared" si="6"/>
        <v>$4.00</v>
      </c>
      <c r="N68" s="41" t="str">
        <f>IF(OR(J68&gt;19.99,(Table2[[#This Row],[Pay Stubs Provided Included]]="NO")),"0",K68*M68)</f>
        <v>0</v>
      </c>
      <c r="O68" s="62" t="str">
        <f t="shared" si="7"/>
        <v>0</v>
      </c>
    </row>
    <row r="69" spans="1:15" s="29" customFormat="1" ht="30.75" customHeight="1" x14ac:dyDescent="0.25">
      <c r="A69" s="29">
        <f>'Advance Period 1'!A70</f>
        <v>0</v>
      </c>
      <c r="B69" s="52" t="s">
        <v>11</v>
      </c>
      <c r="C69" s="52"/>
      <c r="D69" s="60">
        <f>'Advance Period 1'!C70</f>
        <v>0</v>
      </c>
      <c r="E69" s="54"/>
      <c r="F69" s="109">
        <f>'Advance Period 1'!E70</f>
        <v>0</v>
      </c>
      <c r="G69" s="43">
        <f t="shared" si="3"/>
        <v>43997</v>
      </c>
      <c r="H69" s="43">
        <f t="shared" si="4"/>
        <v>44010</v>
      </c>
      <c r="I69" s="61"/>
      <c r="J69" s="38">
        <v>0</v>
      </c>
      <c r="K69" s="39">
        <v>0</v>
      </c>
      <c r="L69" s="40">
        <f t="shared" si="5"/>
        <v>20</v>
      </c>
      <c r="M69" s="41" t="str">
        <f t="shared" si="6"/>
        <v>$4.00</v>
      </c>
      <c r="N69" s="41" t="str">
        <f>IF(OR(J69&gt;19.99,(Table2[[#This Row],[Pay Stubs Provided Included]]="NO")),"0",K69*M69)</f>
        <v>0</v>
      </c>
      <c r="O69" s="62" t="str">
        <f t="shared" si="7"/>
        <v>0</v>
      </c>
    </row>
    <row r="70" spans="1:15" s="29" customFormat="1" ht="30.75" customHeight="1" x14ac:dyDescent="0.25">
      <c r="A70" s="29">
        <f>'Advance Period 1'!A71</f>
        <v>0</v>
      </c>
      <c r="B70" s="52" t="s">
        <v>11</v>
      </c>
      <c r="C70" s="52"/>
      <c r="D70" s="60">
        <f>'Advance Period 1'!C71</f>
        <v>0</v>
      </c>
      <c r="E70" s="54"/>
      <c r="F70" s="109">
        <f>'Advance Period 1'!E71</f>
        <v>0</v>
      </c>
      <c r="G70" s="43">
        <f t="shared" si="3"/>
        <v>43997</v>
      </c>
      <c r="H70" s="43">
        <f t="shared" si="4"/>
        <v>44010</v>
      </c>
      <c r="I70" s="61"/>
      <c r="J70" s="38">
        <v>0</v>
      </c>
      <c r="K70" s="39">
        <v>0</v>
      </c>
      <c r="L70" s="40">
        <f t="shared" si="5"/>
        <v>20</v>
      </c>
      <c r="M70" s="41" t="str">
        <f t="shared" si="6"/>
        <v>$4.00</v>
      </c>
      <c r="N70" s="41" t="str">
        <f>IF(OR(J70&gt;19.99,(Table2[[#This Row],[Pay Stubs Provided Included]]="NO")),"0",K70*M70)</f>
        <v>0</v>
      </c>
      <c r="O70" s="62" t="str">
        <f t="shared" si="7"/>
        <v>0</v>
      </c>
    </row>
    <row r="71" spans="1:15" s="29" customFormat="1" ht="30.75" customHeight="1" x14ac:dyDescent="0.25">
      <c r="A71" s="29">
        <f>'Advance Period 1'!A72</f>
        <v>0</v>
      </c>
      <c r="B71" s="52" t="s">
        <v>11</v>
      </c>
      <c r="C71" s="52"/>
      <c r="D71" s="60">
        <f>'Advance Period 1'!C72</f>
        <v>0</v>
      </c>
      <c r="E71" s="54"/>
      <c r="F71" s="109">
        <f>'Advance Period 1'!E72</f>
        <v>0</v>
      </c>
      <c r="G71" s="43">
        <f t="shared" si="3"/>
        <v>43997</v>
      </c>
      <c r="H71" s="43">
        <f t="shared" si="4"/>
        <v>44010</v>
      </c>
      <c r="I71" s="61"/>
      <c r="J71" s="38">
        <v>0</v>
      </c>
      <c r="K71" s="39">
        <v>0</v>
      </c>
      <c r="L71" s="40">
        <f t="shared" si="5"/>
        <v>20</v>
      </c>
      <c r="M71" s="41" t="str">
        <f t="shared" si="6"/>
        <v>$4.00</v>
      </c>
      <c r="N71" s="41" t="str">
        <f>IF(OR(J71&gt;19.99,(Table2[[#This Row],[Pay Stubs Provided Included]]="NO")),"0",K71*M71)</f>
        <v>0</v>
      </c>
      <c r="O71" s="62" t="str">
        <f t="shared" si="7"/>
        <v>0</v>
      </c>
    </row>
    <row r="72" spans="1:15" s="29" customFormat="1" ht="30.75" customHeight="1" x14ac:dyDescent="0.25">
      <c r="A72" s="29">
        <f>'Advance Period 1'!A73</f>
        <v>0</v>
      </c>
      <c r="B72" s="52" t="s">
        <v>11</v>
      </c>
      <c r="C72" s="52"/>
      <c r="D72" s="60">
        <f>'Advance Period 1'!C73</f>
        <v>0</v>
      </c>
      <c r="E72" s="54"/>
      <c r="F72" s="109">
        <f>'Advance Period 1'!E73</f>
        <v>0</v>
      </c>
      <c r="G72" s="43">
        <f t="shared" si="3"/>
        <v>43997</v>
      </c>
      <c r="H72" s="43">
        <f t="shared" si="4"/>
        <v>44010</v>
      </c>
      <c r="I72" s="61"/>
      <c r="J72" s="38">
        <v>0</v>
      </c>
      <c r="K72" s="39">
        <v>0</v>
      </c>
      <c r="L72" s="40">
        <f t="shared" si="5"/>
        <v>20</v>
      </c>
      <c r="M72" s="41" t="str">
        <f t="shared" si="6"/>
        <v>$4.00</v>
      </c>
      <c r="N72" s="41" t="str">
        <f>IF(OR(J72&gt;19.99,(Table2[[#This Row],[Pay Stubs Provided Included]]="NO")),"0",K72*M72)</f>
        <v>0</v>
      </c>
      <c r="O72" s="62" t="str">
        <f t="shared" si="7"/>
        <v>0</v>
      </c>
    </row>
    <row r="73" spans="1:15" s="29" customFormat="1" ht="30.75" customHeight="1" x14ac:dyDescent="0.25">
      <c r="A73" s="29">
        <f>'Advance Period 1'!A74</f>
        <v>0</v>
      </c>
      <c r="B73" s="52" t="s">
        <v>11</v>
      </c>
      <c r="C73" s="52"/>
      <c r="D73" s="60">
        <f>'Advance Period 1'!C74</f>
        <v>0</v>
      </c>
      <c r="E73" s="54"/>
      <c r="F73" s="109">
        <f>'Advance Period 1'!E74</f>
        <v>0</v>
      </c>
      <c r="G73" s="43">
        <f t="shared" si="3"/>
        <v>43997</v>
      </c>
      <c r="H73" s="43">
        <f t="shared" si="4"/>
        <v>44010</v>
      </c>
      <c r="I73" s="61"/>
      <c r="J73" s="38">
        <v>0</v>
      </c>
      <c r="K73" s="39">
        <v>0</v>
      </c>
      <c r="L73" s="40">
        <f t="shared" si="5"/>
        <v>20</v>
      </c>
      <c r="M73" s="41" t="str">
        <f t="shared" si="6"/>
        <v>$4.00</v>
      </c>
      <c r="N73" s="41" t="str">
        <f>IF(OR(J73&gt;19.99,(Table2[[#This Row],[Pay Stubs Provided Included]]="NO")),"0",K73*M73)</f>
        <v>0</v>
      </c>
      <c r="O73" s="62" t="str">
        <f t="shared" si="7"/>
        <v>0</v>
      </c>
    </row>
    <row r="74" spans="1:15" s="29" customFormat="1" ht="30.75" customHeight="1" x14ac:dyDescent="0.25">
      <c r="A74" s="29">
        <f>'Advance Period 1'!A75</f>
        <v>0</v>
      </c>
      <c r="B74" s="52" t="s">
        <v>11</v>
      </c>
      <c r="C74" s="52"/>
      <c r="D74" s="60">
        <f>'Advance Period 1'!C75</f>
        <v>0</v>
      </c>
      <c r="E74" s="54"/>
      <c r="F74" s="109">
        <f>'Advance Period 1'!E75</f>
        <v>0</v>
      </c>
      <c r="G74" s="43">
        <f t="shared" si="3"/>
        <v>43997</v>
      </c>
      <c r="H74" s="43">
        <f t="shared" si="4"/>
        <v>44010</v>
      </c>
      <c r="I74" s="61"/>
      <c r="J74" s="38">
        <v>0</v>
      </c>
      <c r="K74" s="39">
        <v>0</v>
      </c>
      <c r="L74" s="40">
        <f t="shared" si="5"/>
        <v>20</v>
      </c>
      <c r="M74" s="41" t="str">
        <f t="shared" si="6"/>
        <v>$4.00</v>
      </c>
      <c r="N74" s="41" t="str">
        <f>IF(OR(J74&gt;19.99,(Table2[[#This Row],[Pay Stubs Provided Included]]="NO")),"0",K74*M74)</f>
        <v>0</v>
      </c>
      <c r="O74" s="62" t="str">
        <f t="shared" si="7"/>
        <v>0</v>
      </c>
    </row>
    <row r="75" spans="1:15" s="29" customFormat="1" ht="30.75" customHeight="1" x14ac:dyDescent="0.25">
      <c r="A75" s="29">
        <f>'Advance Period 1'!A76</f>
        <v>0</v>
      </c>
      <c r="B75" s="52" t="s">
        <v>11</v>
      </c>
      <c r="C75" s="52"/>
      <c r="D75" s="60">
        <f>'Advance Period 1'!C76</f>
        <v>0</v>
      </c>
      <c r="E75" s="54"/>
      <c r="F75" s="109">
        <f>'Advance Period 1'!E76</f>
        <v>0</v>
      </c>
      <c r="G75" s="43">
        <f t="shared" si="3"/>
        <v>43997</v>
      </c>
      <c r="H75" s="43">
        <f t="shared" si="4"/>
        <v>44010</v>
      </c>
      <c r="I75" s="61"/>
      <c r="J75" s="38">
        <v>0</v>
      </c>
      <c r="K75" s="39">
        <v>0</v>
      </c>
      <c r="L75" s="40">
        <f t="shared" si="5"/>
        <v>20</v>
      </c>
      <c r="M75" s="41" t="str">
        <f t="shared" si="6"/>
        <v>$4.00</v>
      </c>
      <c r="N75" s="41" t="str">
        <f>IF(OR(J75&gt;19.99,(Table2[[#This Row],[Pay Stubs Provided Included]]="NO")),"0",K75*M75)</f>
        <v>0</v>
      </c>
      <c r="O75" s="62" t="str">
        <f t="shared" si="7"/>
        <v>0</v>
      </c>
    </row>
    <row r="76" spans="1:15" s="29" customFormat="1" ht="30.75" customHeight="1" x14ac:dyDescent="0.25">
      <c r="A76" s="29">
        <f>'Advance Period 1'!A77</f>
        <v>0</v>
      </c>
      <c r="B76" s="52" t="s">
        <v>11</v>
      </c>
      <c r="C76" s="52"/>
      <c r="D76" s="60">
        <f>'Advance Period 1'!C77</f>
        <v>0</v>
      </c>
      <c r="E76" s="54"/>
      <c r="F76" s="109">
        <f>'Advance Period 1'!E77</f>
        <v>0</v>
      </c>
      <c r="G76" s="43">
        <f t="shared" si="3"/>
        <v>43997</v>
      </c>
      <c r="H76" s="43">
        <f t="shared" si="4"/>
        <v>44010</v>
      </c>
      <c r="I76" s="61"/>
      <c r="J76" s="38">
        <v>0</v>
      </c>
      <c r="K76" s="39">
        <v>0</v>
      </c>
      <c r="L76" s="40">
        <f t="shared" si="5"/>
        <v>20</v>
      </c>
      <c r="M76" s="41" t="str">
        <f t="shared" si="6"/>
        <v>$4.00</v>
      </c>
      <c r="N76" s="41" t="str">
        <f>IF(OR(J76&gt;19.99,(Table2[[#This Row],[Pay Stubs Provided Included]]="NO")),"0",K76*M76)</f>
        <v>0</v>
      </c>
      <c r="O76" s="62" t="str">
        <f t="shared" si="7"/>
        <v>0</v>
      </c>
    </row>
    <row r="77" spans="1:15" s="29" customFormat="1" ht="30.75" customHeight="1" x14ac:dyDescent="0.25">
      <c r="A77" s="29">
        <f>'Advance Period 1'!A78</f>
        <v>0</v>
      </c>
      <c r="B77" s="52" t="s">
        <v>11</v>
      </c>
      <c r="C77" s="52"/>
      <c r="D77" s="60">
        <f>'Advance Period 1'!C78</f>
        <v>0</v>
      </c>
      <c r="E77" s="54"/>
      <c r="F77" s="109">
        <f>'Advance Period 1'!E78</f>
        <v>0</v>
      </c>
      <c r="G77" s="43">
        <f t="shared" si="3"/>
        <v>43997</v>
      </c>
      <c r="H77" s="43">
        <f t="shared" si="4"/>
        <v>44010</v>
      </c>
      <c r="I77" s="61"/>
      <c r="J77" s="38">
        <v>0</v>
      </c>
      <c r="K77" s="39">
        <v>0</v>
      </c>
      <c r="L77" s="40">
        <f t="shared" si="5"/>
        <v>20</v>
      </c>
      <c r="M77" s="41" t="str">
        <f t="shared" si="6"/>
        <v>$4.00</v>
      </c>
      <c r="N77" s="41" t="str">
        <f>IF(OR(J77&gt;19.99,(Table2[[#This Row],[Pay Stubs Provided Included]]="NO")),"0",K77*M77)</f>
        <v>0</v>
      </c>
      <c r="O77" s="62" t="str">
        <f t="shared" ref="O77:O113" si="8">IF((OR(J77&gt;19.99, K77&lt;0.1)),"0","$50.00")</f>
        <v>0</v>
      </c>
    </row>
    <row r="78" spans="1:15" s="29" customFormat="1" ht="30.75" customHeight="1" x14ac:dyDescent="0.25">
      <c r="A78" s="29">
        <f>'Advance Period 1'!A79</f>
        <v>0</v>
      </c>
      <c r="B78" s="52" t="s">
        <v>11</v>
      </c>
      <c r="C78" s="52"/>
      <c r="D78" s="60">
        <f>'Advance Period 1'!C79</f>
        <v>0</v>
      </c>
      <c r="E78" s="54"/>
      <c r="F78" s="109">
        <f>'Advance Period 1'!E79</f>
        <v>0</v>
      </c>
      <c r="G78" s="43">
        <f t="shared" si="3"/>
        <v>43997</v>
      </c>
      <c r="H78" s="43">
        <f t="shared" si="4"/>
        <v>44010</v>
      </c>
      <c r="I78" s="61"/>
      <c r="J78" s="38">
        <v>0</v>
      </c>
      <c r="K78" s="39">
        <v>0</v>
      </c>
      <c r="L78" s="40">
        <f t="shared" si="5"/>
        <v>20</v>
      </c>
      <c r="M78" s="41" t="str">
        <f t="shared" si="6"/>
        <v>$4.00</v>
      </c>
      <c r="N78" s="41" t="str">
        <f>IF(OR(J78&gt;19.99,(Table2[[#This Row],[Pay Stubs Provided Included]]="NO")),"0",K78*M78)</f>
        <v>0</v>
      </c>
      <c r="O78" s="62" t="str">
        <f t="shared" si="8"/>
        <v>0</v>
      </c>
    </row>
    <row r="79" spans="1:15" s="29" customFormat="1" ht="30.75" customHeight="1" x14ac:dyDescent="0.25">
      <c r="A79" s="29">
        <f>'Advance Period 1'!A80</f>
        <v>0</v>
      </c>
      <c r="B79" s="52" t="s">
        <v>11</v>
      </c>
      <c r="C79" s="52"/>
      <c r="D79" s="60">
        <f>'Advance Period 1'!C80</f>
        <v>0</v>
      </c>
      <c r="E79" s="54"/>
      <c r="F79" s="109">
        <f>'Advance Period 1'!E80</f>
        <v>0</v>
      </c>
      <c r="G79" s="43">
        <f t="shared" ref="G79:G113" si="9">G78</f>
        <v>43997</v>
      </c>
      <c r="H79" s="43">
        <f t="shared" ref="H79:H113" si="10">H78</f>
        <v>44010</v>
      </c>
      <c r="I79" s="61"/>
      <c r="J79" s="38">
        <v>0</v>
      </c>
      <c r="K79" s="39">
        <v>0</v>
      </c>
      <c r="L79" s="40">
        <f t="shared" ref="L79:L113" si="11">20-J79</f>
        <v>20</v>
      </c>
      <c r="M79" s="41" t="str">
        <f t="shared" ref="M79:M113" si="12">IF(AND(L79&lt;=3.99,L79&gt;(-100)),L79,"$4.00")</f>
        <v>$4.00</v>
      </c>
      <c r="N79" s="41" t="str">
        <f>IF(OR(J79&gt;19.99,(Table2[[#This Row],[Pay Stubs Provided Included]]="NO")),"0",K79*M79)</f>
        <v>0</v>
      </c>
      <c r="O79" s="62" t="str">
        <f t="shared" si="8"/>
        <v>0</v>
      </c>
    </row>
    <row r="80" spans="1:15" s="29" customFormat="1" ht="30.75" customHeight="1" x14ac:dyDescent="0.25">
      <c r="A80" s="29">
        <f>'Advance Period 1'!A81</f>
        <v>0</v>
      </c>
      <c r="B80" s="52" t="s">
        <v>11</v>
      </c>
      <c r="C80" s="52"/>
      <c r="D80" s="60">
        <f>'Advance Period 1'!C81</f>
        <v>0</v>
      </c>
      <c r="E80" s="54"/>
      <c r="F80" s="109">
        <f>'Advance Period 1'!E81</f>
        <v>0</v>
      </c>
      <c r="G80" s="43">
        <f t="shared" si="9"/>
        <v>43997</v>
      </c>
      <c r="H80" s="43">
        <f t="shared" si="10"/>
        <v>44010</v>
      </c>
      <c r="I80" s="61"/>
      <c r="J80" s="38">
        <v>0</v>
      </c>
      <c r="K80" s="39">
        <v>0</v>
      </c>
      <c r="L80" s="40">
        <f t="shared" si="11"/>
        <v>20</v>
      </c>
      <c r="M80" s="41" t="str">
        <f t="shared" si="12"/>
        <v>$4.00</v>
      </c>
      <c r="N80" s="41" t="str">
        <f>IF(OR(J80&gt;19.99,(Table2[[#This Row],[Pay Stubs Provided Included]]="NO")),"0",K80*M80)</f>
        <v>0</v>
      </c>
      <c r="O80" s="62" t="str">
        <f t="shared" si="8"/>
        <v>0</v>
      </c>
    </row>
    <row r="81" spans="1:15" s="29" customFormat="1" ht="30.75" customHeight="1" x14ac:dyDescent="0.25">
      <c r="A81" s="29">
        <f>'Advance Period 1'!A82</f>
        <v>0</v>
      </c>
      <c r="B81" s="52" t="s">
        <v>11</v>
      </c>
      <c r="C81" s="52"/>
      <c r="D81" s="60">
        <f>'Advance Period 1'!C82</f>
        <v>0</v>
      </c>
      <c r="E81" s="54"/>
      <c r="F81" s="109">
        <f>'Advance Period 1'!E82</f>
        <v>0</v>
      </c>
      <c r="G81" s="43">
        <f t="shared" si="9"/>
        <v>43997</v>
      </c>
      <c r="H81" s="43">
        <f t="shared" si="10"/>
        <v>44010</v>
      </c>
      <c r="I81" s="61"/>
      <c r="J81" s="38">
        <v>0</v>
      </c>
      <c r="K81" s="39">
        <v>0</v>
      </c>
      <c r="L81" s="40">
        <f t="shared" si="11"/>
        <v>20</v>
      </c>
      <c r="M81" s="41" t="str">
        <f t="shared" si="12"/>
        <v>$4.00</v>
      </c>
      <c r="N81" s="41" t="str">
        <f>IF(OR(J81&gt;19.99,(Table2[[#This Row],[Pay Stubs Provided Included]]="NO")),"0",K81*M81)</f>
        <v>0</v>
      </c>
      <c r="O81" s="62" t="str">
        <f t="shared" si="8"/>
        <v>0</v>
      </c>
    </row>
    <row r="82" spans="1:15" s="29" customFormat="1" ht="30.75" customHeight="1" x14ac:dyDescent="0.25">
      <c r="A82" s="29">
        <f>'Advance Period 1'!A83</f>
        <v>0</v>
      </c>
      <c r="B82" s="52" t="s">
        <v>11</v>
      </c>
      <c r="C82" s="52"/>
      <c r="D82" s="60">
        <f>'Advance Period 1'!C83</f>
        <v>0</v>
      </c>
      <c r="E82" s="54"/>
      <c r="F82" s="109">
        <f>'Advance Period 1'!E83</f>
        <v>0</v>
      </c>
      <c r="G82" s="43">
        <f t="shared" si="9"/>
        <v>43997</v>
      </c>
      <c r="H82" s="43">
        <f t="shared" si="10"/>
        <v>44010</v>
      </c>
      <c r="I82" s="61"/>
      <c r="J82" s="38">
        <v>0</v>
      </c>
      <c r="K82" s="39">
        <v>0</v>
      </c>
      <c r="L82" s="40">
        <f t="shared" si="11"/>
        <v>20</v>
      </c>
      <c r="M82" s="41" t="str">
        <f t="shared" si="12"/>
        <v>$4.00</v>
      </c>
      <c r="N82" s="41" t="str">
        <f>IF(OR(J82&gt;19.99,(Table2[[#This Row],[Pay Stubs Provided Included]]="NO")),"0",K82*M82)</f>
        <v>0</v>
      </c>
      <c r="O82" s="62" t="str">
        <f t="shared" si="8"/>
        <v>0</v>
      </c>
    </row>
    <row r="83" spans="1:15" s="29" customFormat="1" ht="30.75" customHeight="1" x14ac:dyDescent="0.25">
      <c r="A83" s="29">
        <f>'Advance Period 1'!A84</f>
        <v>0</v>
      </c>
      <c r="B83" s="52" t="s">
        <v>11</v>
      </c>
      <c r="C83" s="52"/>
      <c r="D83" s="60">
        <f>'Advance Period 1'!C84</f>
        <v>0</v>
      </c>
      <c r="E83" s="54"/>
      <c r="F83" s="109">
        <f>'Advance Period 1'!E84</f>
        <v>0</v>
      </c>
      <c r="G83" s="43">
        <f t="shared" si="9"/>
        <v>43997</v>
      </c>
      <c r="H83" s="43">
        <f t="shared" si="10"/>
        <v>44010</v>
      </c>
      <c r="I83" s="61"/>
      <c r="J83" s="38">
        <v>0</v>
      </c>
      <c r="K83" s="39">
        <v>0</v>
      </c>
      <c r="L83" s="40">
        <f t="shared" si="11"/>
        <v>20</v>
      </c>
      <c r="M83" s="41" t="str">
        <f t="shared" si="12"/>
        <v>$4.00</v>
      </c>
      <c r="N83" s="41" t="str">
        <f>IF(OR(J83&gt;19.99,(Table2[[#This Row],[Pay Stubs Provided Included]]="NO")),"0",K83*M83)</f>
        <v>0</v>
      </c>
      <c r="O83" s="62" t="str">
        <f t="shared" si="8"/>
        <v>0</v>
      </c>
    </row>
    <row r="84" spans="1:15" s="29" customFormat="1" ht="30.75" customHeight="1" x14ac:dyDescent="0.25">
      <c r="A84" s="29">
        <f>'Advance Period 1'!A85</f>
        <v>0</v>
      </c>
      <c r="B84" s="52" t="s">
        <v>11</v>
      </c>
      <c r="C84" s="52"/>
      <c r="D84" s="60">
        <f>'Advance Period 1'!C85</f>
        <v>0</v>
      </c>
      <c r="E84" s="54"/>
      <c r="F84" s="109">
        <f>'Advance Period 1'!E85</f>
        <v>0</v>
      </c>
      <c r="G84" s="43">
        <f t="shared" si="9"/>
        <v>43997</v>
      </c>
      <c r="H84" s="43">
        <f t="shared" si="10"/>
        <v>44010</v>
      </c>
      <c r="I84" s="61"/>
      <c r="J84" s="38">
        <v>0</v>
      </c>
      <c r="K84" s="39">
        <v>0</v>
      </c>
      <c r="L84" s="40">
        <f t="shared" si="11"/>
        <v>20</v>
      </c>
      <c r="M84" s="41" t="str">
        <f t="shared" si="12"/>
        <v>$4.00</v>
      </c>
      <c r="N84" s="41" t="str">
        <f>IF(OR(J84&gt;19.99,(Table2[[#This Row],[Pay Stubs Provided Included]]="NO")),"0",K84*M84)</f>
        <v>0</v>
      </c>
      <c r="O84" s="62" t="str">
        <f t="shared" si="8"/>
        <v>0</v>
      </c>
    </row>
    <row r="85" spans="1:15" s="29" customFormat="1" ht="30.75" customHeight="1" x14ac:dyDescent="0.25">
      <c r="A85" s="29">
        <f>'Advance Period 1'!A86</f>
        <v>0</v>
      </c>
      <c r="B85" s="52" t="s">
        <v>11</v>
      </c>
      <c r="C85" s="52"/>
      <c r="D85" s="60">
        <f>'Advance Period 1'!C86</f>
        <v>0</v>
      </c>
      <c r="E85" s="54"/>
      <c r="F85" s="109">
        <f>'Advance Period 1'!E86</f>
        <v>0</v>
      </c>
      <c r="G85" s="43">
        <f t="shared" si="9"/>
        <v>43997</v>
      </c>
      <c r="H85" s="43">
        <f t="shared" si="10"/>
        <v>44010</v>
      </c>
      <c r="I85" s="61"/>
      <c r="J85" s="38">
        <v>0</v>
      </c>
      <c r="K85" s="39">
        <v>0</v>
      </c>
      <c r="L85" s="40">
        <f t="shared" si="11"/>
        <v>20</v>
      </c>
      <c r="M85" s="41" t="str">
        <f t="shared" si="12"/>
        <v>$4.00</v>
      </c>
      <c r="N85" s="41" t="str">
        <f>IF(OR(J85&gt;19.99,(Table2[[#This Row],[Pay Stubs Provided Included]]="NO")),"0",K85*M85)</f>
        <v>0</v>
      </c>
      <c r="O85" s="62" t="str">
        <f t="shared" si="8"/>
        <v>0</v>
      </c>
    </row>
    <row r="86" spans="1:15" s="29" customFormat="1" ht="30.75" customHeight="1" x14ac:dyDescent="0.25">
      <c r="A86" s="29">
        <f>'Advance Period 1'!A87</f>
        <v>0</v>
      </c>
      <c r="B86" s="52" t="s">
        <v>11</v>
      </c>
      <c r="C86" s="52"/>
      <c r="D86" s="60">
        <f>'Advance Period 1'!C87</f>
        <v>0</v>
      </c>
      <c r="E86" s="54"/>
      <c r="F86" s="109">
        <f>'Advance Period 1'!E87</f>
        <v>0</v>
      </c>
      <c r="G86" s="43">
        <f t="shared" si="9"/>
        <v>43997</v>
      </c>
      <c r="H86" s="43">
        <f t="shared" si="10"/>
        <v>44010</v>
      </c>
      <c r="I86" s="61"/>
      <c r="J86" s="38">
        <v>0</v>
      </c>
      <c r="K86" s="39">
        <v>0</v>
      </c>
      <c r="L86" s="40">
        <f t="shared" si="11"/>
        <v>20</v>
      </c>
      <c r="M86" s="41" t="str">
        <f t="shared" si="12"/>
        <v>$4.00</v>
      </c>
      <c r="N86" s="41" t="str">
        <f>IF(OR(J86&gt;19.99,(Table2[[#This Row],[Pay Stubs Provided Included]]="NO")),"0",K86*M86)</f>
        <v>0</v>
      </c>
      <c r="O86" s="62" t="str">
        <f t="shared" si="8"/>
        <v>0</v>
      </c>
    </row>
    <row r="87" spans="1:15" s="29" customFormat="1" ht="30.75" customHeight="1" x14ac:dyDescent="0.25">
      <c r="A87" s="29">
        <f>'Advance Period 1'!A88</f>
        <v>0</v>
      </c>
      <c r="B87" s="52" t="s">
        <v>11</v>
      </c>
      <c r="C87" s="52"/>
      <c r="D87" s="60">
        <f>'Advance Period 1'!C88</f>
        <v>0</v>
      </c>
      <c r="E87" s="54"/>
      <c r="F87" s="109">
        <f>'Advance Period 1'!E88</f>
        <v>0</v>
      </c>
      <c r="G87" s="43">
        <f t="shared" si="9"/>
        <v>43997</v>
      </c>
      <c r="H87" s="43">
        <f t="shared" si="10"/>
        <v>44010</v>
      </c>
      <c r="I87" s="61"/>
      <c r="J87" s="38">
        <v>0</v>
      </c>
      <c r="K87" s="39">
        <v>0</v>
      </c>
      <c r="L87" s="40">
        <f t="shared" si="11"/>
        <v>20</v>
      </c>
      <c r="M87" s="41" t="str">
        <f t="shared" si="12"/>
        <v>$4.00</v>
      </c>
      <c r="N87" s="41" t="str">
        <f>IF(OR(J87&gt;19.99,(Table2[[#This Row],[Pay Stubs Provided Included]]="NO")),"0",K87*M87)</f>
        <v>0</v>
      </c>
      <c r="O87" s="62" t="str">
        <f t="shared" si="8"/>
        <v>0</v>
      </c>
    </row>
    <row r="88" spans="1:15" s="29" customFormat="1" ht="30.75" customHeight="1" x14ac:dyDescent="0.25">
      <c r="A88" s="29">
        <f>'Advance Period 1'!A89</f>
        <v>0</v>
      </c>
      <c r="B88" s="52" t="s">
        <v>11</v>
      </c>
      <c r="C88" s="52"/>
      <c r="D88" s="60">
        <f>'Advance Period 1'!C89</f>
        <v>0</v>
      </c>
      <c r="E88" s="54"/>
      <c r="F88" s="109">
        <f>'Advance Period 1'!E89</f>
        <v>0</v>
      </c>
      <c r="G88" s="43">
        <f t="shared" si="9"/>
        <v>43997</v>
      </c>
      <c r="H88" s="43">
        <f t="shared" si="10"/>
        <v>44010</v>
      </c>
      <c r="I88" s="61"/>
      <c r="J88" s="38">
        <v>0</v>
      </c>
      <c r="K88" s="39">
        <v>0</v>
      </c>
      <c r="L88" s="40">
        <f t="shared" si="11"/>
        <v>20</v>
      </c>
      <c r="M88" s="41" t="str">
        <f t="shared" si="12"/>
        <v>$4.00</v>
      </c>
      <c r="N88" s="41" t="str">
        <f>IF(OR(J88&gt;19.99,(Table2[[#This Row],[Pay Stubs Provided Included]]="NO")),"0",K88*M88)</f>
        <v>0</v>
      </c>
      <c r="O88" s="62" t="str">
        <f t="shared" si="8"/>
        <v>0</v>
      </c>
    </row>
    <row r="89" spans="1:15" s="29" customFormat="1" ht="30.75" customHeight="1" x14ac:dyDescent="0.25">
      <c r="A89" s="29">
        <f>'Advance Period 1'!A90</f>
        <v>0</v>
      </c>
      <c r="B89" s="52" t="s">
        <v>11</v>
      </c>
      <c r="C89" s="52"/>
      <c r="D89" s="60">
        <f>'Advance Period 1'!C90</f>
        <v>0</v>
      </c>
      <c r="E89" s="54"/>
      <c r="F89" s="109">
        <f>'Advance Period 1'!E90</f>
        <v>0</v>
      </c>
      <c r="G89" s="43">
        <f t="shared" si="9"/>
        <v>43997</v>
      </c>
      <c r="H89" s="43">
        <f t="shared" si="10"/>
        <v>44010</v>
      </c>
      <c r="I89" s="61"/>
      <c r="J89" s="38">
        <v>0</v>
      </c>
      <c r="K89" s="39">
        <v>0</v>
      </c>
      <c r="L89" s="40">
        <f t="shared" si="11"/>
        <v>20</v>
      </c>
      <c r="M89" s="41" t="str">
        <f t="shared" si="12"/>
        <v>$4.00</v>
      </c>
      <c r="N89" s="41" t="str">
        <f>IF(OR(J89&gt;19.99,(Table2[[#This Row],[Pay Stubs Provided Included]]="NO")),"0",K89*M89)</f>
        <v>0</v>
      </c>
      <c r="O89" s="62" t="str">
        <f t="shared" si="8"/>
        <v>0</v>
      </c>
    </row>
    <row r="90" spans="1:15" s="29" customFormat="1" ht="30.75" customHeight="1" x14ac:dyDescent="0.25">
      <c r="A90" s="29">
        <f>'Advance Period 1'!A91</f>
        <v>0</v>
      </c>
      <c r="B90" s="52" t="s">
        <v>11</v>
      </c>
      <c r="C90" s="52"/>
      <c r="D90" s="60">
        <f>'Advance Period 1'!C91</f>
        <v>0</v>
      </c>
      <c r="E90" s="54"/>
      <c r="F90" s="109">
        <f>'Advance Period 1'!E91</f>
        <v>0</v>
      </c>
      <c r="G90" s="43">
        <f t="shared" si="9"/>
        <v>43997</v>
      </c>
      <c r="H90" s="43">
        <f t="shared" si="10"/>
        <v>44010</v>
      </c>
      <c r="I90" s="61"/>
      <c r="J90" s="38">
        <v>0</v>
      </c>
      <c r="K90" s="39">
        <v>0</v>
      </c>
      <c r="L90" s="40">
        <f t="shared" si="11"/>
        <v>20</v>
      </c>
      <c r="M90" s="41" t="str">
        <f t="shared" si="12"/>
        <v>$4.00</v>
      </c>
      <c r="N90" s="41" t="str">
        <f>IF(OR(J90&gt;19.99,(Table2[[#This Row],[Pay Stubs Provided Included]]="NO")),"0",K90*M90)</f>
        <v>0</v>
      </c>
      <c r="O90" s="62" t="str">
        <f t="shared" si="8"/>
        <v>0</v>
      </c>
    </row>
    <row r="91" spans="1:15" s="29" customFormat="1" ht="30.75" customHeight="1" x14ac:dyDescent="0.25">
      <c r="A91" s="29">
        <f>'Advance Period 1'!A92</f>
        <v>0</v>
      </c>
      <c r="B91" s="52" t="s">
        <v>11</v>
      </c>
      <c r="C91" s="52"/>
      <c r="D91" s="60">
        <f>'Advance Period 1'!C92</f>
        <v>0</v>
      </c>
      <c r="E91" s="54"/>
      <c r="F91" s="109">
        <f>'Advance Period 1'!E92</f>
        <v>0</v>
      </c>
      <c r="G91" s="43">
        <f t="shared" si="9"/>
        <v>43997</v>
      </c>
      <c r="H91" s="43">
        <f t="shared" si="10"/>
        <v>44010</v>
      </c>
      <c r="I91" s="61"/>
      <c r="J91" s="38">
        <v>0</v>
      </c>
      <c r="K91" s="39">
        <v>0</v>
      </c>
      <c r="L91" s="40">
        <f t="shared" si="11"/>
        <v>20</v>
      </c>
      <c r="M91" s="41" t="str">
        <f t="shared" si="12"/>
        <v>$4.00</v>
      </c>
      <c r="N91" s="41" t="str">
        <f>IF(OR(J91&gt;19.99,(Table2[[#This Row],[Pay Stubs Provided Included]]="NO")),"0",K91*M91)</f>
        <v>0</v>
      </c>
      <c r="O91" s="62" t="str">
        <f t="shared" si="8"/>
        <v>0</v>
      </c>
    </row>
    <row r="92" spans="1:15" s="29" customFormat="1" ht="30.75" customHeight="1" x14ac:dyDescent="0.25">
      <c r="A92" s="29">
        <f>'Advance Period 1'!A93</f>
        <v>0</v>
      </c>
      <c r="B92" s="52" t="s">
        <v>11</v>
      </c>
      <c r="C92" s="52"/>
      <c r="D92" s="60">
        <f>'Advance Period 1'!C93</f>
        <v>0</v>
      </c>
      <c r="E92" s="54"/>
      <c r="F92" s="109">
        <f>'Advance Period 1'!E93</f>
        <v>0</v>
      </c>
      <c r="G92" s="43">
        <f t="shared" si="9"/>
        <v>43997</v>
      </c>
      <c r="H92" s="43">
        <f t="shared" si="10"/>
        <v>44010</v>
      </c>
      <c r="I92" s="61"/>
      <c r="J92" s="38">
        <v>0</v>
      </c>
      <c r="K92" s="39">
        <v>0</v>
      </c>
      <c r="L92" s="40">
        <f t="shared" si="11"/>
        <v>20</v>
      </c>
      <c r="M92" s="41" t="str">
        <f t="shared" si="12"/>
        <v>$4.00</v>
      </c>
      <c r="N92" s="41" t="str">
        <f>IF(OR(J92&gt;19.99,(Table2[[#This Row],[Pay Stubs Provided Included]]="NO")),"0",K92*M92)</f>
        <v>0</v>
      </c>
      <c r="O92" s="62" t="str">
        <f t="shared" si="8"/>
        <v>0</v>
      </c>
    </row>
    <row r="93" spans="1:15" s="29" customFormat="1" ht="30.75" customHeight="1" x14ac:dyDescent="0.25">
      <c r="A93" s="29">
        <f>'Advance Period 1'!A94</f>
        <v>0</v>
      </c>
      <c r="B93" s="52" t="s">
        <v>11</v>
      </c>
      <c r="C93" s="52"/>
      <c r="D93" s="60">
        <f>'Advance Period 1'!C94</f>
        <v>0</v>
      </c>
      <c r="E93" s="54"/>
      <c r="F93" s="109">
        <f>'Advance Period 1'!E94</f>
        <v>0</v>
      </c>
      <c r="G93" s="43">
        <f t="shared" si="9"/>
        <v>43997</v>
      </c>
      <c r="H93" s="43">
        <f t="shared" si="10"/>
        <v>44010</v>
      </c>
      <c r="I93" s="61"/>
      <c r="J93" s="38">
        <v>0</v>
      </c>
      <c r="K93" s="39">
        <v>0</v>
      </c>
      <c r="L93" s="40">
        <f t="shared" si="11"/>
        <v>20</v>
      </c>
      <c r="M93" s="41" t="str">
        <f t="shared" si="12"/>
        <v>$4.00</v>
      </c>
      <c r="N93" s="41" t="str">
        <f>IF(OR(J93&gt;19.99,(Table2[[#This Row],[Pay Stubs Provided Included]]="NO")),"0",K93*M93)</f>
        <v>0</v>
      </c>
      <c r="O93" s="62" t="str">
        <f t="shared" si="8"/>
        <v>0</v>
      </c>
    </row>
    <row r="94" spans="1:15" s="29" customFormat="1" ht="30.75" customHeight="1" x14ac:dyDescent="0.25">
      <c r="A94" s="29">
        <f>'Advance Period 1'!A95</f>
        <v>0</v>
      </c>
      <c r="B94" s="52" t="s">
        <v>11</v>
      </c>
      <c r="C94" s="52"/>
      <c r="D94" s="60">
        <f>'Advance Period 1'!C95</f>
        <v>0</v>
      </c>
      <c r="E94" s="54"/>
      <c r="F94" s="109">
        <f>'Advance Period 1'!E95</f>
        <v>0</v>
      </c>
      <c r="G94" s="43">
        <f t="shared" si="9"/>
        <v>43997</v>
      </c>
      <c r="H94" s="43">
        <f t="shared" si="10"/>
        <v>44010</v>
      </c>
      <c r="I94" s="61"/>
      <c r="J94" s="38">
        <v>0</v>
      </c>
      <c r="K94" s="39">
        <v>0</v>
      </c>
      <c r="L94" s="40">
        <f t="shared" si="11"/>
        <v>20</v>
      </c>
      <c r="M94" s="41" t="str">
        <f t="shared" si="12"/>
        <v>$4.00</v>
      </c>
      <c r="N94" s="41" t="str">
        <f>IF(OR(J94&gt;19.99,(Table2[[#This Row],[Pay Stubs Provided Included]]="NO")),"0",K94*M94)</f>
        <v>0</v>
      </c>
      <c r="O94" s="62" t="str">
        <f t="shared" si="8"/>
        <v>0</v>
      </c>
    </row>
    <row r="95" spans="1:15" s="29" customFormat="1" ht="30.75" customHeight="1" x14ac:dyDescent="0.25">
      <c r="A95" s="29">
        <f>'Advance Period 1'!A96</f>
        <v>0</v>
      </c>
      <c r="B95" s="52" t="s">
        <v>11</v>
      </c>
      <c r="C95" s="52"/>
      <c r="D95" s="60">
        <f>'Advance Period 1'!C96</f>
        <v>0</v>
      </c>
      <c r="E95" s="54"/>
      <c r="F95" s="109">
        <f>'Advance Period 1'!E96</f>
        <v>0</v>
      </c>
      <c r="G95" s="43">
        <f t="shared" si="9"/>
        <v>43997</v>
      </c>
      <c r="H95" s="43">
        <f t="shared" si="10"/>
        <v>44010</v>
      </c>
      <c r="I95" s="61"/>
      <c r="J95" s="38">
        <v>0</v>
      </c>
      <c r="K95" s="39">
        <v>0</v>
      </c>
      <c r="L95" s="40">
        <f t="shared" si="11"/>
        <v>20</v>
      </c>
      <c r="M95" s="41" t="str">
        <f t="shared" si="12"/>
        <v>$4.00</v>
      </c>
      <c r="N95" s="41" t="str">
        <f>IF(OR(J95&gt;19.99,(Table2[[#This Row],[Pay Stubs Provided Included]]="NO")),"0",K95*M95)</f>
        <v>0</v>
      </c>
      <c r="O95" s="62" t="str">
        <f t="shared" si="8"/>
        <v>0</v>
      </c>
    </row>
    <row r="96" spans="1:15" s="29" customFormat="1" ht="30.75" customHeight="1" x14ac:dyDescent="0.25">
      <c r="A96" s="29">
        <f>'Advance Period 1'!A97</f>
        <v>0</v>
      </c>
      <c r="B96" s="52" t="s">
        <v>11</v>
      </c>
      <c r="C96" s="52"/>
      <c r="D96" s="60">
        <f>'Advance Period 1'!C97</f>
        <v>0</v>
      </c>
      <c r="E96" s="54"/>
      <c r="F96" s="109">
        <f>'Advance Period 1'!E97</f>
        <v>0</v>
      </c>
      <c r="G96" s="43">
        <f t="shared" si="9"/>
        <v>43997</v>
      </c>
      <c r="H96" s="43">
        <f t="shared" si="10"/>
        <v>44010</v>
      </c>
      <c r="I96" s="61"/>
      <c r="J96" s="38">
        <v>0</v>
      </c>
      <c r="K96" s="39">
        <v>0</v>
      </c>
      <c r="L96" s="40">
        <f t="shared" si="11"/>
        <v>20</v>
      </c>
      <c r="M96" s="41" t="str">
        <f t="shared" si="12"/>
        <v>$4.00</v>
      </c>
      <c r="N96" s="41" t="str">
        <f>IF(OR(J96&gt;19.99,(Table2[[#This Row],[Pay Stubs Provided Included]]="NO")),"0",K96*M96)</f>
        <v>0</v>
      </c>
      <c r="O96" s="62" t="str">
        <f t="shared" si="8"/>
        <v>0</v>
      </c>
    </row>
    <row r="97" spans="1:15" s="29" customFormat="1" ht="30.75" customHeight="1" x14ac:dyDescent="0.25">
      <c r="A97" s="29">
        <f>'Advance Period 1'!A98</f>
        <v>0</v>
      </c>
      <c r="B97" s="52" t="s">
        <v>11</v>
      </c>
      <c r="C97" s="52"/>
      <c r="D97" s="60">
        <f>'Advance Period 1'!C98</f>
        <v>0</v>
      </c>
      <c r="E97" s="54"/>
      <c r="F97" s="109">
        <f>'Advance Period 1'!E98</f>
        <v>0</v>
      </c>
      <c r="G97" s="43">
        <f t="shared" si="9"/>
        <v>43997</v>
      </c>
      <c r="H97" s="43">
        <f t="shared" si="10"/>
        <v>44010</v>
      </c>
      <c r="I97" s="61"/>
      <c r="J97" s="38">
        <v>0</v>
      </c>
      <c r="K97" s="39">
        <v>0</v>
      </c>
      <c r="L97" s="40">
        <f t="shared" si="11"/>
        <v>20</v>
      </c>
      <c r="M97" s="41" t="str">
        <f t="shared" si="12"/>
        <v>$4.00</v>
      </c>
      <c r="N97" s="41" t="str">
        <f>IF(OR(J97&gt;19.99,(Table2[[#This Row],[Pay Stubs Provided Included]]="NO")),"0",K97*M97)</f>
        <v>0</v>
      </c>
      <c r="O97" s="62" t="str">
        <f t="shared" si="8"/>
        <v>0</v>
      </c>
    </row>
    <row r="98" spans="1:15" s="29" customFormat="1" ht="30.75" customHeight="1" x14ac:dyDescent="0.25">
      <c r="A98" s="29">
        <f>'Advance Period 1'!A99</f>
        <v>0</v>
      </c>
      <c r="B98" s="52" t="s">
        <v>11</v>
      </c>
      <c r="C98" s="52"/>
      <c r="D98" s="60">
        <f>'Advance Period 1'!C99</f>
        <v>0</v>
      </c>
      <c r="E98" s="54"/>
      <c r="F98" s="109">
        <f>'Advance Period 1'!E99</f>
        <v>0</v>
      </c>
      <c r="G98" s="43">
        <f t="shared" si="9"/>
        <v>43997</v>
      </c>
      <c r="H98" s="43">
        <f t="shared" si="10"/>
        <v>44010</v>
      </c>
      <c r="I98" s="61"/>
      <c r="J98" s="38">
        <v>0</v>
      </c>
      <c r="K98" s="39">
        <v>0</v>
      </c>
      <c r="L98" s="40">
        <f t="shared" si="11"/>
        <v>20</v>
      </c>
      <c r="M98" s="41" t="str">
        <f t="shared" si="12"/>
        <v>$4.00</v>
      </c>
      <c r="N98" s="41" t="str">
        <f>IF(OR(J98&gt;19.99,(Table2[[#This Row],[Pay Stubs Provided Included]]="NO")),"0",K98*M98)</f>
        <v>0</v>
      </c>
      <c r="O98" s="62" t="str">
        <f t="shared" si="8"/>
        <v>0</v>
      </c>
    </row>
    <row r="99" spans="1:15" s="29" customFormat="1" ht="30.75" customHeight="1" x14ac:dyDescent="0.25">
      <c r="A99" s="29">
        <f>'Advance Period 1'!A100</f>
        <v>0</v>
      </c>
      <c r="B99" s="52" t="s">
        <v>11</v>
      </c>
      <c r="C99" s="52"/>
      <c r="D99" s="60">
        <f>'Advance Period 1'!C100</f>
        <v>0</v>
      </c>
      <c r="E99" s="54"/>
      <c r="F99" s="109">
        <f>'Advance Period 1'!E100</f>
        <v>0</v>
      </c>
      <c r="G99" s="43">
        <f t="shared" si="9"/>
        <v>43997</v>
      </c>
      <c r="H99" s="43">
        <f t="shared" si="10"/>
        <v>44010</v>
      </c>
      <c r="I99" s="61"/>
      <c r="J99" s="38">
        <v>0</v>
      </c>
      <c r="K99" s="39">
        <v>0</v>
      </c>
      <c r="L99" s="40">
        <f t="shared" si="11"/>
        <v>20</v>
      </c>
      <c r="M99" s="41" t="str">
        <f t="shared" si="12"/>
        <v>$4.00</v>
      </c>
      <c r="N99" s="41" t="str">
        <f>IF(OR(J99&gt;19.99,(Table2[[#This Row],[Pay Stubs Provided Included]]="NO")),"0",K99*M99)</f>
        <v>0</v>
      </c>
      <c r="O99" s="62" t="str">
        <f t="shared" si="8"/>
        <v>0</v>
      </c>
    </row>
    <row r="100" spans="1:15" s="29" customFormat="1" ht="30.75" customHeight="1" x14ac:dyDescent="0.25">
      <c r="A100" s="29">
        <f>'Advance Period 1'!A101</f>
        <v>0</v>
      </c>
      <c r="B100" s="52" t="s">
        <v>11</v>
      </c>
      <c r="C100" s="52"/>
      <c r="D100" s="60">
        <f>'Advance Period 1'!C101</f>
        <v>0</v>
      </c>
      <c r="E100" s="54"/>
      <c r="F100" s="109">
        <f>'Advance Period 1'!E101</f>
        <v>0</v>
      </c>
      <c r="G100" s="43">
        <f t="shared" si="9"/>
        <v>43997</v>
      </c>
      <c r="H100" s="43">
        <f t="shared" si="10"/>
        <v>44010</v>
      </c>
      <c r="I100" s="61"/>
      <c r="J100" s="38">
        <v>0</v>
      </c>
      <c r="K100" s="39">
        <v>0</v>
      </c>
      <c r="L100" s="40">
        <f t="shared" si="11"/>
        <v>20</v>
      </c>
      <c r="M100" s="41" t="str">
        <f t="shared" si="12"/>
        <v>$4.00</v>
      </c>
      <c r="N100" s="41" t="str">
        <f>IF(OR(J100&gt;19.99,(Table2[[#This Row],[Pay Stubs Provided Included]]="NO")),"0",K100*M100)</f>
        <v>0</v>
      </c>
      <c r="O100" s="62" t="str">
        <f t="shared" si="8"/>
        <v>0</v>
      </c>
    </row>
    <row r="101" spans="1:15" s="29" customFormat="1" ht="30.75" customHeight="1" x14ac:dyDescent="0.25">
      <c r="A101" s="29">
        <f>'Advance Period 1'!A102</f>
        <v>0</v>
      </c>
      <c r="B101" s="52" t="s">
        <v>11</v>
      </c>
      <c r="C101" s="52"/>
      <c r="D101" s="60">
        <f>'Advance Period 1'!C102</f>
        <v>0</v>
      </c>
      <c r="E101" s="54"/>
      <c r="F101" s="109">
        <f>'Advance Period 1'!E102</f>
        <v>0</v>
      </c>
      <c r="G101" s="43">
        <f t="shared" si="9"/>
        <v>43997</v>
      </c>
      <c r="H101" s="43">
        <f t="shared" si="10"/>
        <v>44010</v>
      </c>
      <c r="I101" s="61"/>
      <c r="J101" s="38">
        <v>0</v>
      </c>
      <c r="K101" s="39">
        <v>0</v>
      </c>
      <c r="L101" s="40">
        <f t="shared" si="11"/>
        <v>20</v>
      </c>
      <c r="M101" s="41" t="str">
        <f t="shared" si="12"/>
        <v>$4.00</v>
      </c>
      <c r="N101" s="41" t="str">
        <f>IF(OR(J101&gt;19.99,(Table2[[#This Row],[Pay Stubs Provided Included]]="NO")),"0",K101*M101)</f>
        <v>0</v>
      </c>
      <c r="O101" s="62" t="str">
        <f t="shared" si="8"/>
        <v>0</v>
      </c>
    </row>
    <row r="102" spans="1:15" s="29" customFormat="1" ht="30.75" customHeight="1" x14ac:dyDescent="0.25">
      <c r="A102" s="29">
        <f>'Advance Period 1'!A103</f>
        <v>0</v>
      </c>
      <c r="B102" s="52" t="s">
        <v>11</v>
      </c>
      <c r="C102" s="52"/>
      <c r="D102" s="60">
        <f>'Advance Period 1'!C103</f>
        <v>0</v>
      </c>
      <c r="E102" s="54"/>
      <c r="F102" s="109">
        <f>'Advance Period 1'!E103</f>
        <v>0</v>
      </c>
      <c r="G102" s="43">
        <f t="shared" si="9"/>
        <v>43997</v>
      </c>
      <c r="H102" s="43">
        <f t="shared" si="10"/>
        <v>44010</v>
      </c>
      <c r="I102" s="61"/>
      <c r="J102" s="38">
        <v>0</v>
      </c>
      <c r="K102" s="39">
        <v>0</v>
      </c>
      <c r="L102" s="40">
        <f t="shared" si="11"/>
        <v>20</v>
      </c>
      <c r="M102" s="41" t="str">
        <f t="shared" si="12"/>
        <v>$4.00</v>
      </c>
      <c r="N102" s="41" t="str">
        <f>IF(OR(J102&gt;19.99,(Table2[[#This Row],[Pay Stubs Provided Included]]="NO")),"0",K102*M102)</f>
        <v>0</v>
      </c>
      <c r="O102" s="62" t="str">
        <f t="shared" si="8"/>
        <v>0</v>
      </c>
    </row>
    <row r="103" spans="1:15" s="29" customFormat="1" ht="30.75" customHeight="1" x14ac:dyDescent="0.25">
      <c r="A103" s="29">
        <f>'Advance Period 1'!A104</f>
        <v>0</v>
      </c>
      <c r="B103" s="52" t="s">
        <v>11</v>
      </c>
      <c r="C103" s="52"/>
      <c r="D103" s="60">
        <f>'Advance Period 1'!C104</f>
        <v>0</v>
      </c>
      <c r="E103" s="54"/>
      <c r="F103" s="109">
        <f>'Advance Period 1'!E104</f>
        <v>0</v>
      </c>
      <c r="G103" s="43">
        <f t="shared" si="9"/>
        <v>43997</v>
      </c>
      <c r="H103" s="43">
        <f t="shared" si="10"/>
        <v>44010</v>
      </c>
      <c r="I103" s="61"/>
      <c r="J103" s="38">
        <v>0</v>
      </c>
      <c r="K103" s="39">
        <v>0</v>
      </c>
      <c r="L103" s="40">
        <f t="shared" si="11"/>
        <v>20</v>
      </c>
      <c r="M103" s="41" t="str">
        <f t="shared" si="12"/>
        <v>$4.00</v>
      </c>
      <c r="N103" s="41" t="str">
        <f>IF(OR(J103&gt;19.99,(Table2[[#This Row],[Pay Stubs Provided Included]]="NO")),"0",K103*M103)</f>
        <v>0</v>
      </c>
      <c r="O103" s="62" t="str">
        <f t="shared" si="8"/>
        <v>0</v>
      </c>
    </row>
    <row r="104" spans="1:15" s="29" customFormat="1" ht="30.75" customHeight="1" x14ac:dyDescent="0.25">
      <c r="A104" s="29">
        <f>'Advance Period 1'!A105</f>
        <v>0</v>
      </c>
      <c r="B104" s="52" t="s">
        <v>11</v>
      </c>
      <c r="C104" s="52"/>
      <c r="D104" s="60">
        <f>'Advance Period 1'!C105</f>
        <v>0</v>
      </c>
      <c r="E104" s="54"/>
      <c r="F104" s="109">
        <f>'Advance Period 1'!E105</f>
        <v>0</v>
      </c>
      <c r="G104" s="43">
        <f t="shared" si="9"/>
        <v>43997</v>
      </c>
      <c r="H104" s="43">
        <f t="shared" si="10"/>
        <v>44010</v>
      </c>
      <c r="I104" s="61"/>
      <c r="J104" s="38">
        <v>0</v>
      </c>
      <c r="K104" s="39">
        <v>0</v>
      </c>
      <c r="L104" s="40">
        <f t="shared" si="11"/>
        <v>20</v>
      </c>
      <c r="M104" s="41" t="str">
        <f t="shared" si="12"/>
        <v>$4.00</v>
      </c>
      <c r="N104" s="41" t="str">
        <f>IF(OR(J104&gt;19.99,(Table2[[#This Row],[Pay Stubs Provided Included]]="NO")),"0",K104*M104)</f>
        <v>0</v>
      </c>
      <c r="O104" s="62" t="str">
        <f t="shared" si="8"/>
        <v>0</v>
      </c>
    </row>
    <row r="105" spans="1:15" s="29" customFormat="1" ht="30.75" customHeight="1" x14ac:dyDescent="0.25">
      <c r="A105" s="29">
        <f>'Advance Period 1'!A106</f>
        <v>0</v>
      </c>
      <c r="B105" s="52" t="s">
        <v>11</v>
      </c>
      <c r="C105" s="52"/>
      <c r="D105" s="60">
        <f>'Advance Period 1'!C106</f>
        <v>0</v>
      </c>
      <c r="E105" s="54"/>
      <c r="F105" s="109">
        <f>'Advance Period 1'!E106</f>
        <v>0</v>
      </c>
      <c r="G105" s="43">
        <f t="shared" si="9"/>
        <v>43997</v>
      </c>
      <c r="H105" s="43">
        <f t="shared" si="10"/>
        <v>44010</v>
      </c>
      <c r="I105" s="61"/>
      <c r="J105" s="38">
        <v>0</v>
      </c>
      <c r="K105" s="39">
        <v>0</v>
      </c>
      <c r="L105" s="40">
        <f t="shared" si="11"/>
        <v>20</v>
      </c>
      <c r="M105" s="41" t="str">
        <f t="shared" si="12"/>
        <v>$4.00</v>
      </c>
      <c r="N105" s="41" t="str">
        <f>IF(OR(J105&gt;19.99,(Table2[[#This Row],[Pay Stubs Provided Included]]="NO")),"0",K105*M105)</f>
        <v>0</v>
      </c>
      <c r="O105" s="62" t="str">
        <f t="shared" si="8"/>
        <v>0</v>
      </c>
    </row>
    <row r="106" spans="1:15" s="29" customFormat="1" ht="30.75" customHeight="1" x14ac:dyDescent="0.25">
      <c r="A106" s="29">
        <f>'Advance Period 1'!A107</f>
        <v>0</v>
      </c>
      <c r="B106" s="52" t="s">
        <v>11</v>
      </c>
      <c r="C106" s="52"/>
      <c r="D106" s="60">
        <f>'Advance Period 1'!C107</f>
        <v>0</v>
      </c>
      <c r="E106" s="54"/>
      <c r="F106" s="109">
        <f>'Advance Period 1'!E107</f>
        <v>0</v>
      </c>
      <c r="G106" s="43">
        <f t="shared" si="9"/>
        <v>43997</v>
      </c>
      <c r="H106" s="43">
        <f t="shared" si="10"/>
        <v>44010</v>
      </c>
      <c r="I106" s="61"/>
      <c r="J106" s="38">
        <v>0</v>
      </c>
      <c r="K106" s="39">
        <v>0</v>
      </c>
      <c r="L106" s="40">
        <f t="shared" si="11"/>
        <v>20</v>
      </c>
      <c r="M106" s="41" t="str">
        <f t="shared" si="12"/>
        <v>$4.00</v>
      </c>
      <c r="N106" s="41" t="str">
        <f>IF(OR(J106&gt;19.99,(Table2[[#This Row],[Pay Stubs Provided Included]]="NO")),"0",K106*M106)</f>
        <v>0</v>
      </c>
      <c r="O106" s="62" t="str">
        <f t="shared" si="8"/>
        <v>0</v>
      </c>
    </row>
    <row r="107" spans="1:15" s="29" customFormat="1" ht="30.75" customHeight="1" x14ac:dyDescent="0.25">
      <c r="A107" s="29">
        <f>'Advance Period 1'!A108</f>
        <v>0</v>
      </c>
      <c r="B107" s="52" t="s">
        <v>11</v>
      </c>
      <c r="C107" s="52"/>
      <c r="D107" s="60">
        <f>'Advance Period 1'!C108</f>
        <v>0</v>
      </c>
      <c r="E107" s="54"/>
      <c r="F107" s="109">
        <f>'Advance Period 1'!E108</f>
        <v>0</v>
      </c>
      <c r="G107" s="43">
        <f t="shared" si="9"/>
        <v>43997</v>
      </c>
      <c r="H107" s="43">
        <f t="shared" si="10"/>
        <v>44010</v>
      </c>
      <c r="I107" s="61"/>
      <c r="J107" s="38">
        <v>0</v>
      </c>
      <c r="K107" s="39">
        <v>0</v>
      </c>
      <c r="L107" s="40">
        <f t="shared" si="11"/>
        <v>20</v>
      </c>
      <c r="M107" s="41" t="str">
        <f t="shared" si="12"/>
        <v>$4.00</v>
      </c>
      <c r="N107" s="41" t="str">
        <f>IF(OR(J107&gt;19.99,(Table2[[#This Row],[Pay Stubs Provided Included]]="NO")),"0",K107*M107)</f>
        <v>0</v>
      </c>
      <c r="O107" s="62" t="str">
        <f t="shared" si="8"/>
        <v>0</v>
      </c>
    </row>
    <row r="108" spans="1:15" s="29" customFormat="1" ht="30.75" customHeight="1" x14ac:dyDescent="0.25">
      <c r="A108" s="29">
        <f>'Advance Period 1'!A109</f>
        <v>0</v>
      </c>
      <c r="B108" s="52" t="s">
        <v>11</v>
      </c>
      <c r="C108" s="52"/>
      <c r="D108" s="60">
        <f>'Advance Period 1'!C109</f>
        <v>0</v>
      </c>
      <c r="E108" s="54"/>
      <c r="F108" s="109">
        <f>'Advance Period 1'!E109</f>
        <v>0</v>
      </c>
      <c r="G108" s="43">
        <f t="shared" si="9"/>
        <v>43997</v>
      </c>
      <c r="H108" s="43">
        <f t="shared" si="10"/>
        <v>44010</v>
      </c>
      <c r="I108" s="61"/>
      <c r="J108" s="38">
        <v>0</v>
      </c>
      <c r="K108" s="39">
        <v>0</v>
      </c>
      <c r="L108" s="40">
        <f t="shared" si="11"/>
        <v>20</v>
      </c>
      <c r="M108" s="41" t="str">
        <f t="shared" si="12"/>
        <v>$4.00</v>
      </c>
      <c r="N108" s="41" t="str">
        <f>IF(OR(J108&gt;19.99,(Table2[[#This Row],[Pay Stubs Provided Included]]="NO")),"0",K108*M108)</f>
        <v>0</v>
      </c>
      <c r="O108" s="62" t="str">
        <f t="shared" si="8"/>
        <v>0</v>
      </c>
    </row>
    <row r="109" spans="1:15" s="29" customFormat="1" ht="30.75" customHeight="1" x14ac:dyDescent="0.25">
      <c r="A109" s="29">
        <f>'Advance Period 1'!A110</f>
        <v>0</v>
      </c>
      <c r="B109" s="52" t="s">
        <v>11</v>
      </c>
      <c r="C109" s="52"/>
      <c r="D109" s="60">
        <f>'Advance Period 1'!C110</f>
        <v>0</v>
      </c>
      <c r="E109" s="54"/>
      <c r="F109" s="109">
        <f>'Advance Period 1'!E110</f>
        <v>0</v>
      </c>
      <c r="G109" s="43">
        <f t="shared" si="9"/>
        <v>43997</v>
      </c>
      <c r="H109" s="43">
        <f t="shared" si="10"/>
        <v>44010</v>
      </c>
      <c r="I109" s="61"/>
      <c r="J109" s="38">
        <v>0</v>
      </c>
      <c r="K109" s="39">
        <v>0</v>
      </c>
      <c r="L109" s="40">
        <f t="shared" si="11"/>
        <v>20</v>
      </c>
      <c r="M109" s="41" t="str">
        <f t="shared" si="12"/>
        <v>$4.00</v>
      </c>
      <c r="N109" s="41" t="str">
        <f>IF(OR(J109&gt;19.99,(Table2[[#This Row],[Pay Stubs Provided Included]]="NO")),"0",K109*M109)</f>
        <v>0</v>
      </c>
      <c r="O109" s="62" t="str">
        <f t="shared" si="8"/>
        <v>0</v>
      </c>
    </row>
    <row r="110" spans="1:15" s="29" customFormat="1" ht="30.75" customHeight="1" x14ac:dyDescent="0.25">
      <c r="A110" s="29">
        <f>'Advance Period 1'!A111</f>
        <v>0</v>
      </c>
      <c r="B110" s="52" t="s">
        <v>11</v>
      </c>
      <c r="C110" s="52"/>
      <c r="D110" s="60">
        <f>'Advance Period 1'!C111</f>
        <v>0</v>
      </c>
      <c r="E110" s="54"/>
      <c r="F110" s="109">
        <f>'Advance Period 1'!E111</f>
        <v>0</v>
      </c>
      <c r="G110" s="43">
        <f t="shared" si="9"/>
        <v>43997</v>
      </c>
      <c r="H110" s="43">
        <f t="shared" si="10"/>
        <v>44010</v>
      </c>
      <c r="I110" s="61"/>
      <c r="J110" s="38">
        <v>0</v>
      </c>
      <c r="K110" s="39">
        <v>0</v>
      </c>
      <c r="L110" s="40">
        <f t="shared" si="11"/>
        <v>20</v>
      </c>
      <c r="M110" s="41" t="str">
        <f t="shared" si="12"/>
        <v>$4.00</v>
      </c>
      <c r="N110" s="41" t="str">
        <f>IF(OR(J110&gt;19.99,(Table2[[#This Row],[Pay Stubs Provided Included]]="NO")),"0",K110*M110)</f>
        <v>0</v>
      </c>
      <c r="O110" s="62" t="str">
        <f t="shared" si="8"/>
        <v>0</v>
      </c>
    </row>
    <row r="111" spans="1:15" s="29" customFormat="1" ht="30.75" customHeight="1" x14ac:dyDescent="0.25">
      <c r="A111" s="29">
        <f>'Advance Period 1'!A112</f>
        <v>0</v>
      </c>
      <c r="B111" s="52" t="s">
        <v>11</v>
      </c>
      <c r="C111" s="52"/>
      <c r="D111" s="60">
        <f>'Advance Period 1'!C112</f>
        <v>0</v>
      </c>
      <c r="E111" s="54"/>
      <c r="F111" s="109">
        <f>'Advance Period 1'!E112</f>
        <v>0</v>
      </c>
      <c r="G111" s="43">
        <f>G110</f>
        <v>43997</v>
      </c>
      <c r="H111" s="43">
        <f>H110</f>
        <v>44010</v>
      </c>
      <c r="I111" s="61"/>
      <c r="J111" s="38">
        <v>0</v>
      </c>
      <c r="K111" s="39">
        <v>0</v>
      </c>
      <c r="L111" s="40">
        <f t="shared" si="11"/>
        <v>20</v>
      </c>
      <c r="M111" s="41" t="str">
        <f t="shared" si="12"/>
        <v>$4.00</v>
      </c>
      <c r="N111" s="41" t="str">
        <f>IF(OR(J111&gt;19.99,(Table2[[#This Row],[Pay Stubs Provided Included]]="NO")),"0",K111*M111)</f>
        <v>0</v>
      </c>
      <c r="O111" s="62" t="str">
        <f t="shared" si="8"/>
        <v>0</v>
      </c>
    </row>
    <row r="112" spans="1:15" s="29" customFormat="1" ht="30.75" customHeight="1" x14ac:dyDescent="0.25">
      <c r="A112" s="29">
        <f>'Advance Period 1'!A113</f>
        <v>0</v>
      </c>
      <c r="B112" s="52" t="s">
        <v>11</v>
      </c>
      <c r="C112" s="52"/>
      <c r="D112" s="60">
        <f>'Advance Period 1'!C113</f>
        <v>0</v>
      </c>
      <c r="E112" s="54"/>
      <c r="F112" s="109">
        <f>'Advance Period 1'!E113</f>
        <v>0</v>
      </c>
      <c r="G112" s="43">
        <f t="shared" si="9"/>
        <v>43997</v>
      </c>
      <c r="H112" s="43">
        <f t="shared" si="10"/>
        <v>44010</v>
      </c>
      <c r="I112" s="61"/>
      <c r="J112" s="38">
        <v>0</v>
      </c>
      <c r="K112" s="39">
        <v>0</v>
      </c>
      <c r="L112" s="40">
        <f t="shared" si="11"/>
        <v>20</v>
      </c>
      <c r="M112" s="41" t="str">
        <f t="shared" si="12"/>
        <v>$4.00</v>
      </c>
      <c r="N112" s="41" t="str">
        <f>IF(OR(J112&gt;19.99,(Table2[[#This Row],[Pay Stubs Provided Included]]="NO")),"0",K112*M112)</f>
        <v>0</v>
      </c>
      <c r="O112" s="62" t="str">
        <f t="shared" si="8"/>
        <v>0</v>
      </c>
    </row>
    <row r="113" spans="1:15" s="29" customFormat="1" ht="30.75" customHeight="1" x14ac:dyDescent="0.25">
      <c r="A113" s="29">
        <f>'Advance Period 1'!A114</f>
        <v>0</v>
      </c>
      <c r="B113" s="52" t="s">
        <v>11</v>
      </c>
      <c r="C113" s="52"/>
      <c r="D113" s="60">
        <f>'Advance Period 1'!C114</f>
        <v>0</v>
      </c>
      <c r="E113" s="54"/>
      <c r="F113" s="109">
        <f>'Advance Period 1'!E114</f>
        <v>0</v>
      </c>
      <c r="G113" s="43">
        <f t="shared" si="9"/>
        <v>43997</v>
      </c>
      <c r="H113" s="43">
        <f t="shared" si="10"/>
        <v>44010</v>
      </c>
      <c r="I113" s="61"/>
      <c r="J113" s="38">
        <v>0</v>
      </c>
      <c r="K113" s="39">
        <v>0</v>
      </c>
      <c r="L113" s="40">
        <f t="shared" si="11"/>
        <v>20</v>
      </c>
      <c r="M113" s="41" t="str">
        <f t="shared" si="12"/>
        <v>$4.00</v>
      </c>
      <c r="N113" s="41" t="str">
        <f>IF(OR(J113&gt;19.99,(Table2[[#This Row],[Pay Stubs Provided Included]]="NO")),"0",K113*M113)</f>
        <v>0</v>
      </c>
      <c r="O113" s="62" t="str">
        <f t="shared" si="8"/>
        <v>0</v>
      </c>
    </row>
    <row r="114" spans="1:15" x14ac:dyDescent="0.2">
      <c r="A114" s="165"/>
      <c r="B114" s="166"/>
      <c r="C114" s="166"/>
      <c r="D114" s="167"/>
      <c r="E114" s="167"/>
      <c r="F114" s="168"/>
      <c r="G114" s="169"/>
      <c r="H114" s="169"/>
      <c r="I114" s="170"/>
      <c r="J114" s="171"/>
      <c r="K114" s="172"/>
      <c r="L114" s="173"/>
      <c r="M114" s="174"/>
      <c r="N114" s="174">
        <f>SUM(N13:N113)</f>
        <v>0</v>
      </c>
      <c r="O114" s="174">
        <f>O13+O14+O15+O16+O17+O18+O19+O20+O21+O22+O23+O24+O25+O26+O27+O28+O29+O30+O31+O32+O33+O34+O35+O36+O101+O102+O103+O104+O105+O106+O107+O108+O109+O110+O111+O113</f>
        <v>0</v>
      </c>
    </row>
    <row r="115" spans="1:15" ht="20.25" x14ac:dyDescent="0.3">
      <c r="H115" s="193" t="s">
        <v>17</v>
      </c>
      <c r="I115" s="193"/>
      <c r="J115" s="193"/>
      <c r="K115" s="193"/>
      <c r="L115" s="193"/>
      <c r="M115" s="193"/>
      <c r="N115" s="193"/>
      <c r="O115" s="71">
        <f>Table2[[#Totals],[Subsidy (Maximum $332.00)]]+Table2[[#Totals],[Compensation]]</f>
        <v>0</v>
      </c>
    </row>
  </sheetData>
  <sheetProtection password="CE28" sheet="1" insertRows="0" deleteRows="0" selectLockedCells="1" sort="0" autoFilter="0"/>
  <mergeCells count="7">
    <mergeCell ref="H115:N115"/>
    <mergeCell ref="A1:O1"/>
    <mergeCell ref="B5:C5"/>
    <mergeCell ref="A7:C7"/>
    <mergeCell ref="B9:C9"/>
    <mergeCell ref="A4:B4"/>
    <mergeCell ref="B2:O2"/>
  </mergeCells>
  <conditionalFormatting sqref="J13:J114">
    <cfRule type="cellIs" dxfId="268" priority="10" operator="greaterThan">
      <formula>19.99</formula>
    </cfRule>
    <cfRule type="cellIs" dxfId="267" priority="11" operator="greaterThan">
      <formula>20</formula>
    </cfRule>
  </conditionalFormatting>
  <conditionalFormatting sqref="L13:L114">
    <cfRule type="cellIs" dxfId="266" priority="6" operator="lessThan">
      <formula>0</formula>
    </cfRule>
    <cfRule type="cellIs" dxfId="265" priority="7" operator="greaterThan">
      <formula>4.01</formula>
    </cfRule>
  </conditionalFormatting>
  <conditionalFormatting sqref="D5:D9">
    <cfRule type="cellIs" dxfId="264" priority="4" operator="equal">
      <formula>"NO"</formula>
    </cfRule>
    <cfRule type="cellIs" dxfId="263" priority="5" operator="equal">
      <formula>"YES"</formula>
    </cfRule>
  </conditionalFormatting>
  <conditionalFormatting sqref="B114:E114">
    <cfRule type="cellIs" dxfId="262" priority="2" operator="equal">
      <formula>"YES"</formula>
    </cfRule>
    <cfRule type="cellIs" dxfId="261" priority="3" operator="equal">
      <formula>"NO"</formula>
    </cfRule>
  </conditionalFormatting>
  <conditionalFormatting sqref="E13:E113 B13:C113">
    <cfRule type="cellIs" dxfId="260" priority="1" operator="equal">
      <formula>"NO"</formula>
    </cfRule>
  </conditionalFormatting>
  <pageMargins left="0.7" right="0.7" top="0.75" bottom="0.75" header="0.3" footer="0.3"/>
  <pageSetup paperSize="5" scale="52" fitToHeight="0" orientation="landscape" r:id="rId1"/>
  <headerFooter>
    <oddHeader>&amp;A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LIST!$D$1:$D$2</xm:f>
          </x14:formula1>
          <xm:sqref>D7 D9 D5 B13:C113</xm:sqref>
        </x14:dataValidation>
        <x14:dataValidation type="list" allowBlank="1" showInputMessage="1" showErrorMessage="1">
          <x14:formula1>
            <xm:f>LIST!$B$1:$B$55</xm:f>
          </x14:formula1>
          <xm:sqref>B118:B124 C115:C117</xm:sqref>
        </x14:dataValidation>
        <x14:dataValidation type="list" allowBlank="1" showInputMessage="1" showErrorMessage="1">
          <x14:formula1>
            <xm:f>LIST!$E$28:$E$29</xm:f>
          </x14:formula1>
          <xm:sqref>I13:I113</xm:sqref>
        </x14:dataValidation>
        <x14:dataValidation type="list" allowBlank="1" showInputMessage="1" showErrorMessage="1">
          <x14:formula1>
            <xm:f>LIST!$D$28:$D$29</xm:f>
          </x14:formula1>
          <xm:sqref>E13:E113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14"/>
  <sheetViews>
    <sheetView zoomScaleNormal="100" workbookViewId="0">
      <selection activeCell="A14" sqref="A14"/>
    </sheetView>
  </sheetViews>
  <sheetFormatPr defaultRowHeight="14.25" x14ac:dyDescent="0.2"/>
  <cols>
    <col min="1" max="1" width="23.42578125" style="2" customWidth="1"/>
    <col min="2" max="2" width="20.85546875" style="2" customWidth="1"/>
    <col min="3" max="3" width="41.42578125" style="6" bestFit="1" customWidth="1"/>
    <col min="4" max="5" width="16" style="2" customWidth="1"/>
    <col min="6" max="6" width="16" style="18" customWidth="1"/>
    <col min="7" max="7" width="16" style="2" customWidth="1"/>
    <col min="8" max="8" width="20" style="2" customWidth="1"/>
    <col min="9" max="9" width="20" style="2" hidden="1" customWidth="1"/>
    <col min="10" max="11" width="20" style="2" customWidth="1"/>
    <col min="12" max="16384" width="9.140625" style="2"/>
  </cols>
  <sheetData>
    <row r="1" spans="1:11" s="8" customFormat="1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9" customFormat="1" ht="10.5" customHeight="1" x14ac:dyDescent="0.3">
      <c r="A2" s="198"/>
      <c r="B2" s="198"/>
      <c r="C2" s="110"/>
      <c r="D2" s="13"/>
      <c r="E2" s="13"/>
      <c r="F2" s="79"/>
      <c r="G2" s="13"/>
      <c r="H2" s="13"/>
      <c r="I2" s="13"/>
      <c r="J2" s="13"/>
      <c r="K2" s="13"/>
    </row>
    <row r="3" spans="1:11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s="29" customFormat="1" ht="8.25" customHeight="1" x14ac:dyDescent="0.25">
      <c r="A4" s="45"/>
      <c r="B4" s="47"/>
      <c r="C4" s="73"/>
      <c r="D4" s="48"/>
      <c r="E4" s="49"/>
      <c r="F4" s="80"/>
      <c r="G4" s="49"/>
      <c r="H4" s="49"/>
      <c r="I4" s="49"/>
      <c r="J4" s="45"/>
      <c r="K4" s="46"/>
    </row>
    <row r="5" spans="1:11" s="29" customFormat="1" ht="15.75" hidden="1" x14ac:dyDescent="0.25">
      <c r="A5" s="45" t="s">
        <v>12</v>
      </c>
      <c r="B5" s="47"/>
      <c r="C5" s="73"/>
      <c r="D5" s="48"/>
      <c r="E5" s="49"/>
      <c r="F5" s="80"/>
      <c r="G5" s="49"/>
      <c r="H5" s="49"/>
      <c r="I5" s="49"/>
      <c r="J5" s="45"/>
      <c r="K5" s="46"/>
    </row>
    <row r="6" spans="1:11" s="29" customFormat="1" ht="15.75" hidden="1" x14ac:dyDescent="0.25">
      <c r="A6" s="194" t="s">
        <v>7</v>
      </c>
      <c r="B6" s="194"/>
      <c r="C6" s="111" t="s">
        <v>8</v>
      </c>
      <c r="D6" s="48"/>
      <c r="E6" s="49"/>
      <c r="F6" s="80"/>
      <c r="G6" s="49"/>
      <c r="H6" s="49"/>
      <c r="I6" s="49"/>
      <c r="J6" s="45"/>
      <c r="K6" s="46"/>
    </row>
    <row r="7" spans="1:11" s="29" customFormat="1" ht="6.75" hidden="1" customHeight="1" x14ac:dyDescent="0.25">
      <c r="A7" s="48"/>
      <c r="B7" s="48"/>
      <c r="C7" s="74"/>
      <c r="D7" s="48"/>
      <c r="E7" s="49"/>
      <c r="F7" s="80"/>
      <c r="G7" s="49"/>
      <c r="H7" s="49"/>
      <c r="I7" s="49"/>
      <c r="J7" s="45"/>
      <c r="K7" s="46"/>
    </row>
    <row r="8" spans="1:11" s="29" customFormat="1" ht="15.75" hidden="1" x14ac:dyDescent="0.25">
      <c r="A8" s="200" t="s">
        <v>9</v>
      </c>
      <c r="B8" s="200"/>
      <c r="C8" s="111" t="s">
        <v>8</v>
      </c>
      <c r="D8" s="48"/>
      <c r="E8" s="49"/>
      <c r="F8" s="80"/>
      <c r="G8" s="49"/>
      <c r="H8" s="49"/>
      <c r="I8" s="49"/>
      <c r="J8" s="45"/>
      <c r="K8" s="46"/>
    </row>
    <row r="9" spans="1:11" s="29" customFormat="1" ht="6.75" hidden="1" customHeight="1" x14ac:dyDescent="0.25">
      <c r="A9" s="48"/>
      <c r="B9" s="48"/>
      <c r="C9" s="74"/>
      <c r="D9" s="48"/>
      <c r="E9" s="49"/>
      <c r="F9" s="80"/>
      <c r="G9" s="49"/>
      <c r="H9" s="49"/>
      <c r="I9" s="49"/>
      <c r="J9" s="45"/>
      <c r="K9" s="46"/>
    </row>
    <row r="10" spans="1:11" s="29" customFormat="1" ht="15.75" hidden="1" x14ac:dyDescent="0.25">
      <c r="A10" s="194" t="s">
        <v>10</v>
      </c>
      <c r="B10" s="194"/>
      <c r="C10" s="111" t="s">
        <v>8</v>
      </c>
      <c r="D10" s="48"/>
      <c r="E10" s="49"/>
      <c r="F10" s="80"/>
      <c r="G10" s="49"/>
      <c r="H10" s="49"/>
      <c r="I10" s="49"/>
      <c r="J10" s="45"/>
      <c r="K10" s="46"/>
    </row>
    <row r="11" spans="1:11" s="29" customFormat="1" ht="6.75" customHeight="1" x14ac:dyDescent="0.25">
      <c r="A11" s="45"/>
      <c r="B11" s="45"/>
      <c r="C11" s="75"/>
      <c r="D11" s="45"/>
      <c r="E11" s="45"/>
      <c r="F11" s="76"/>
      <c r="G11" s="45"/>
      <c r="H11" s="45"/>
      <c r="I11" s="45"/>
      <c r="J11" s="45"/>
      <c r="K11" s="46"/>
    </row>
    <row r="12" spans="1:11" s="29" customFormat="1" ht="15.75" x14ac:dyDescent="0.25">
      <c r="A12" s="45"/>
      <c r="B12" s="45"/>
      <c r="C12" s="75"/>
      <c r="D12" s="45"/>
      <c r="E12" s="45"/>
      <c r="F12" s="76"/>
      <c r="G12" s="45"/>
      <c r="H12" s="45"/>
      <c r="I12" s="45"/>
      <c r="J12" s="45"/>
      <c r="K12" s="46"/>
    </row>
    <row r="13" spans="1:11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16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1" s="29" customFormat="1" ht="15" x14ac:dyDescent="0.2">
      <c r="A14" s="29" t="str">
        <f>'Period One'!A13</f>
        <v>NAME</v>
      </c>
      <c r="B14" s="52" t="s">
        <v>11</v>
      </c>
      <c r="C14" s="109">
        <f>'Period One'!F13</f>
        <v>0</v>
      </c>
      <c r="D14" s="37">
        <f>Table2[[#This Row],[Work Period End]]+1</f>
        <v>44011</v>
      </c>
      <c r="E14" s="37">
        <f>Table27[[#This Row],[Work Period Start]]+13</f>
        <v>44024</v>
      </c>
      <c r="F14" s="53">
        <f>'Period One'!I13</f>
        <v>0</v>
      </c>
      <c r="G14" s="38">
        <f>'Period One'!J13</f>
        <v>0</v>
      </c>
      <c r="H14" s="39">
        <v>0</v>
      </c>
      <c r="I14" s="40">
        <f>20-G14</f>
        <v>20</v>
      </c>
      <c r="J14" s="41" t="str">
        <f>IF(AND(I14&lt;=3.99,I14&gt;(-100)),I14,"$4.00")</f>
        <v>$4.00</v>
      </c>
      <c r="K14" s="42" t="str">
        <f>IF(OR(G14&gt;19.99,(Table27[[#This Row],[Pay Stubs Provided Included]]="NO")),"0",H14*J14)</f>
        <v>0</v>
      </c>
    </row>
    <row r="15" spans="1:11" s="29" customFormat="1" ht="15" x14ac:dyDescent="0.2">
      <c r="A15" s="29" t="str">
        <f>'Period One'!A14</f>
        <v>NAME</v>
      </c>
      <c r="B15" s="52" t="s">
        <v>11</v>
      </c>
      <c r="C15" s="109">
        <f>'Period One'!F14</f>
        <v>0</v>
      </c>
      <c r="D15" s="43">
        <f>D14</f>
        <v>44011</v>
      </c>
      <c r="E15" s="43">
        <f>E14</f>
        <v>44024</v>
      </c>
      <c r="F15" s="53">
        <f>'Period One'!I14</f>
        <v>0</v>
      </c>
      <c r="G15" s="38">
        <f>'Period One'!J14</f>
        <v>0</v>
      </c>
      <c r="H15" s="39">
        <v>0</v>
      </c>
      <c r="I15" s="40">
        <f t="shared" ref="I15" si="0">20-G15</f>
        <v>20</v>
      </c>
      <c r="J15" s="41" t="str">
        <f t="shared" ref="J15:J78" si="1">IF(AND(I15&lt;=3.99,I15&gt;(-100)),I15,"$4.00")</f>
        <v>$4.00</v>
      </c>
      <c r="K15" s="42" t="str">
        <f>IF(OR(G15&gt;19.99,(Table27[[#This Row],[Pay Stubs Provided Included]]="NO")),"0",H15*J15)</f>
        <v>0</v>
      </c>
    </row>
    <row r="16" spans="1:11" s="29" customFormat="1" ht="15" x14ac:dyDescent="0.2">
      <c r="A16" s="29" t="str">
        <f>'Period One'!A15</f>
        <v>NAME</v>
      </c>
      <c r="B16" s="52" t="s">
        <v>11</v>
      </c>
      <c r="C16" s="109">
        <f>'Period One'!F15</f>
        <v>0</v>
      </c>
      <c r="D16" s="43">
        <f t="shared" ref="D16:D79" si="2">D15</f>
        <v>44011</v>
      </c>
      <c r="E16" s="43">
        <f t="shared" ref="E16:E79" si="3">E15</f>
        <v>44024</v>
      </c>
      <c r="F16" s="53">
        <f>'Period One'!I15</f>
        <v>0</v>
      </c>
      <c r="G16" s="38">
        <f>'Period One'!J15</f>
        <v>0</v>
      </c>
      <c r="H16" s="39">
        <v>0</v>
      </c>
      <c r="I16" s="40">
        <f t="shared" ref="I16:I79" si="4">20-G16</f>
        <v>20</v>
      </c>
      <c r="J16" s="41" t="str">
        <f t="shared" si="1"/>
        <v>$4.00</v>
      </c>
      <c r="K16" s="42" t="str">
        <f>IF(OR(G16&gt;19.99,(Table27[[#This Row],[Pay Stubs Provided Included]]="NO")),"0",H16*J16)</f>
        <v>0</v>
      </c>
    </row>
    <row r="17" spans="1:11" s="29" customFormat="1" ht="15" x14ac:dyDescent="0.2">
      <c r="A17" s="29" t="str">
        <f>'Period One'!A16</f>
        <v>NAME</v>
      </c>
      <c r="B17" s="52" t="s">
        <v>11</v>
      </c>
      <c r="C17" s="109">
        <f>'Period One'!F16</f>
        <v>0</v>
      </c>
      <c r="D17" s="43">
        <f t="shared" si="2"/>
        <v>44011</v>
      </c>
      <c r="E17" s="43">
        <f t="shared" si="3"/>
        <v>44024</v>
      </c>
      <c r="F17" s="53">
        <f>'Period One'!I16</f>
        <v>0</v>
      </c>
      <c r="G17" s="38">
        <f>'Period One'!J16</f>
        <v>0</v>
      </c>
      <c r="H17" s="39">
        <v>0</v>
      </c>
      <c r="I17" s="40">
        <f t="shared" si="4"/>
        <v>20</v>
      </c>
      <c r="J17" s="41" t="str">
        <f t="shared" si="1"/>
        <v>$4.00</v>
      </c>
      <c r="K17" s="42" t="str">
        <f>IF(OR(G17&gt;19.99,(Table27[[#This Row],[Pay Stubs Provided Included]]="NO")),"0",H17*J17)</f>
        <v>0</v>
      </c>
    </row>
    <row r="18" spans="1:11" s="29" customFormat="1" ht="15" x14ac:dyDescent="0.2">
      <c r="A18" s="29" t="str">
        <f>'Period One'!A17</f>
        <v>NAME</v>
      </c>
      <c r="B18" s="52" t="s">
        <v>11</v>
      </c>
      <c r="C18" s="109">
        <f>'Period One'!F17</f>
        <v>0</v>
      </c>
      <c r="D18" s="43">
        <f t="shared" si="2"/>
        <v>44011</v>
      </c>
      <c r="E18" s="43">
        <f t="shared" si="3"/>
        <v>44024</v>
      </c>
      <c r="F18" s="53">
        <f>'Period One'!I17</f>
        <v>0</v>
      </c>
      <c r="G18" s="38">
        <f>'Period One'!J17</f>
        <v>0</v>
      </c>
      <c r="H18" s="39">
        <v>0</v>
      </c>
      <c r="I18" s="40">
        <f t="shared" si="4"/>
        <v>20</v>
      </c>
      <c r="J18" s="41" t="str">
        <f t="shared" si="1"/>
        <v>$4.00</v>
      </c>
      <c r="K18" s="42" t="str">
        <f>IF(OR(G18&gt;19.99,(Table27[[#This Row],[Pay Stubs Provided Included]]="NO")),"0",H18*J18)</f>
        <v>0</v>
      </c>
    </row>
    <row r="19" spans="1:11" s="29" customFormat="1" ht="15" x14ac:dyDescent="0.2">
      <c r="A19" s="29" t="str">
        <f>'Period One'!A18</f>
        <v>NAME</v>
      </c>
      <c r="B19" s="52" t="s">
        <v>11</v>
      </c>
      <c r="C19" s="109">
        <f>'Period One'!F18</f>
        <v>0</v>
      </c>
      <c r="D19" s="43">
        <f t="shared" si="2"/>
        <v>44011</v>
      </c>
      <c r="E19" s="43">
        <f t="shared" si="3"/>
        <v>44024</v>
      </c>
      <c r="F19" s="53">
        <f>'Period One'!I18</f>
        <v>0</v>
      </c>
      <c r="G19" s="38">
        <f>'Period One'!J18</f>
        <v>0</v>
      </c>
      <c r="H19" s="39">
        <v>0</v>
      </c>
      <c r="I19" s="40">
        <f t="shared" si="4"/>
        <v>20</v>
      </c>
      <c r="J19" s="41" t="str">
        <f t="shared" si="1"/>
        <v>$4.00</v>
      </c>
      <c r="K19" s="42" t="str">
        <f>IF(OR(G19&gt;19.99,(Table27[[#This Row],[Pay Stubs Provided Included]]="NO")),"0",H19*J19)</f>
        <v>0</v>
      </c>
    </row>
    <row r="20" spans="1:11" s="29" customFormat="1" ht="15" x14ac:dyDescent="0.2">
      <c r="A20" s="29" t="str">
        <f>'Period One'!A19</f>
        <v>NAME</v>
      </c>
      <c r="B20" s="52" t="s">
        <v>11</v>
      </c>
      <c r="C20" s="109">
        <f>'Period One'!F19</f>
        <v>0</v>
      </c>
      <c r="D20" s="43">
        <f t="shared" si="2"/>
        <v>44011</v>
      </c>
      <c r="E20" s="43">
        <f t="shared" si="3"/>
        <v>44024</v>
      </c>
      <c r="F20" s="53">
        <f>'Period One'!I19</f>
        <v>0</v>
      </c>
      <c r="G20" s="38">
        <f>'Period One'!J19</f>
        <v>0</v>
      </c>
      <c r="H20" s="39">
        <v>0</v>
      </c>
      <c r="I20" s="40">
        <f t="shared" si="4"/>
        <v>20</v>
      </c>
      <c r="J20" s="41" t="str">
        <f t="shared" si="1"/>
        <v>$4.00</v>
      </c>
      <c r="K20" s="42" t="str">
        <f>IF(OR(G20&gt;19.99,(Table27[[#This Row],[Pay Stubs Provided Included]]="NO")),"0",H20*J20)</f>
        <v>0</v>
      </c>
    </row>
    <row r="21" spans="1:11" s="29" customFormat="1" ht="15" x14ac:dyDescent="0.2">
      <c r="A21" s="29" t="str">
        <f>'Period One'!A20</f>
        <v>NAME</v>
      </c>
      <c r="B21" s="52" t="s">
        <v>11</v>
      </c>
      <c r="C21" s="109">
        <f>'Period One'!F20</f>
        <v>0</v>
      </c>
      <c r="D21" s="43">
        <f t="shared" si="2"/>
        <v>44011</v>
      </c>
      <c r="E21" s="43">
        <f t="shared" si="3"/>
        <v>44024</v>
      </c>
      <c r="F21" s="53">
        <f>'Period One'!I20</f>
        <v>0</v>
      </c>
      <c r="G21" s="38">
        <f>'Period One'!J20</f>
        <v>0</v>
      </c>
      <c r="H21" s="39">
        <v>0</v>
      </c>
      <c r="I21" s="40">
        <f t="shared" si="4"/>
        <v>20</v>
      </c>
      <c r="J21" s="41" t="str">
        <f t="shared" si="1"/>
        <v>$4.00</v>
      </c>
      <c r="K21" s="42" t="str">
        <f>IF(OR(G21&gt;19.99,(Table27[[#This Row],[Pay Stubs Provided Included]]="NO")),"0",H21*J21)</f>
        <v>0</v>
      </c>
    </row>
    <row r="22" spans="1:11" s="29" customFormat="1" ht="15" x14ac:dyDescent="0.2">
      <c r="A22" s="29" t="str">
        <f>'Period One'!A21</f>
        <v>NAME</v>
      </c>
      <c r="B22" s="52" t="s">
        <v>11</v>
      </c>
      <c r="C22" s="109">
        <f>'Period One'!F21</f>
        <v>0</v>
      </c>
      <c r="D22" s="43">
        <f t="shared" si="2"/>
        <v>44011</v>
      </c>
      <c r="E22" s="43">
        <f t="shared" si="3"/>
        <v>44024</v>
      </c>
      <c r="F22" s="53">
        <f>'Period One'!I21</f>
        <v>0</v>
      </c>
      <c r="G22" s="38">
        <f>'Period One'!J21</f>
        <v>0</v>
      </c>
      <c r="H22" s="39">
        <v>0</v>
      </c>
      <c r="I22" s="40">
        <f t="shared" si="4"/>
        <v>20</v>
      </c>
      <c r="J22" s="41" t="str">
        <f t="shared" si="1"/>
        <v>$4.00</v>
      </c>
      <c r="K22" s="42" t="str">
        <f>IF(OR(G22&gt;19.99,(Table27[[#This Row],[Pay Stubs Provided Included]]="NO")),"0",H22*J22)</f>
        <v>0</v>
      </c>
    </row>
    <row r="23" spans="1:11" s="29" customFormat="1" ht="15" x14ac:dyDescent="0.2">
      <c r="A23" s="29" t="str">
        <f>'Period One'!A22</f>
        <v>NAME</v>
      </c>
      <c r="B23" s="52" t="s">
        <v>11</v>
      </c>
      <c r="C23" s="109">
        <f>'Period One'!F22</f>
        <v>0</v>
      </c>
      <c r="D23" s="43">
        <f t="shared" si="2"/>
        <v>44011</v>
      </c>
      <c r="E23" s="43">
        <f t="shared" si="3"/>
        <v>44024</v>
      </c>
      <c r="F23" s="53">
        <f>'Period One'!I22</f>
        <v>0</v>
      </c>
      <c r="G23" s="38">
        <f>'Period One'!J22</f>
        <v>0</v>
      </c>
      <c r="H23" s="39">
        <v>0</v>
      </c>
      <c r="I23" s="40">
        <f t="shared" si="4"/>
        <v>20</v>
      </c>
      <c r="J23" s="41" t="str">
        <f t="shared" si="1"/>
        <v>$4.00</v>
      </c>
      <c r="K23" s="42" t="str">
        <f>IF(OR(G23&gt;19.99,(Table27[[#This Row],[Pay Stubs Provided Included]]="NO")),"0",H23*J23)</f>
        <v>0</v>
      </c>
    </row>
    <row r="24" spans="1:11" s="29" customFormat="1" ht="15" x14ac:dyDescent="0.2">
      <c r="A24" s="29" t="str">
        <f>'Period One'!A23</f>
        <v>NAME</v>
      </c>
      <c r="B24" s="52" t="s">
        <v>11</v>
      </c>
      <c r="C24" s="109">
        <f>'Period One'!F23</f>
        <v>0</v>
      </c>
      <c r="D24" s="43">
        <f t="shared" si="2"/>
        <v>44011</v>
      </c>
      <c r="E24" s="43">
        <f t="shared" si="3"/>
        <v>44024</v>
      </c>
      <c r="F24" s="53">
        <f>'Period One'!I23</f>
        <v>0</v>
      </c>
      <c r="G24" s="38">
        <f>'Period One'!J23</f>
        <v>0</v>
      </c>
      <c r="H24" s="39">
        <v>0</v>
      </c>
      <c r="I24" s="40">
        <f t="shared" si="4"/>
        <v>20</v>
      </c>
      <c r="J24" s="41" t="str">
        <f t="shared" si="1"/>
        <v>$4.00</v>
      </c>
      <c r="K24" s="42" t="str">
        <f>IF(OR(G24&gt;19.99,(Table27[[#This Row],[Pay Stubs Provided Included]]="NO")),"0",H24*J24)</f>
        <v>0</v>
      </c>
    </row>
    <row r="25" spans="1:11" s="29" customFormat="1" ht="15" x14ac:dyDescent="0.2">
      <c r="A25" s="29" t="str">
        <f>'Period One'!A24</f>
        <v>NAME</v>
      </c>
      <c r="B25" s="52" t="s">
        <v>11</v>
      </c>
      <c r="C25" s="109">
        <f>'Period One'!F24</f>
        <v>0</v>
      </c>
      <c r="D25" s="43">
        <f t="shared" si="2"/>
        <v>44011</v>
      </c>
      <c r="E25" s="43">
        <f t="shared" si="3"/>
        <v>44024</v>
      </c>
      <c r="F25" s="53">
        <f>'Period One'!I24</f>
        <v>0</v>
      </c>
      <c r="G25" s="38">
        <f>'Period One'!J24</f>
        <v>0</v>
      </c>
      <c r="H25" s="39">
        <v>0</v>
      </c>
      <c r="I25" s="40">
        <f t="shared" si="4"/>
        <v>20</v>
      </c>
      <c r="J25" s="41" t="str">
        <f t="shared" si="1"/>
        <v>$4.00</v>
      </c>
      <c r="K25" s="42" t="str">
        <f>IF(OR(G25&gt;19.99,(Table27[[#This Row],[Pay Stubs Provided Included]]="NO")),"0",H25*J25)</f>
        <v>0</v>
      </c>
    </row>
    <row r="26" spans="1:11" s="29" customFormat="1" ht="15" x14ac:dyDescent="0.2">
      <c r="A26" s="29" t="str">
        <f>'Period One'!A25</f>
        <v>NAME</v>
      </c>
      <c r="B26" s="52" t="s">
        <v>11</v>
      </c>
      <c r="C26" s="109">
        <f>'Period One'!F25</f>
        <v>0</v>
      </c>
      <c r="D26" s="43">
        <f t="shared" si="2"/>
        <v>44011</v>
      </c>
      <c r="E26" s="43">
        <f t="shared" si="3"/>
        <v>44024</v>
      </c>
      <c r="F26" s="53">
        <f>'Period One'!I25</f>
        <v>0</v>
      </c>
      <c r="G26" s="38">
        <f>'Period One'!J25</f>
        <v>0</v>
      </c>
      <c r="H26" s="39">
        <v>0</v>
      </c>
      <c r="I26" s="40">
        <f t="shared" si="4"/>
        <v>20</v>
      </c>
      <c r="J26" s="41" t="str">
        <f t="shared" si="1"/>
        <v>$4.00</v>
      </c>
      <c r="K26" s="42" t="str">
        <f>IF(OR(G26&gt;19.99,(Table27[[#This Row],[Pay Stubs Provided Included]]="NO")),"0",H26*J26)</f>
        <v>0</v>
      </c>
    </row>
    <row r="27" spans="1:11" s="29" customFormat="1" ht="15" x14ac:dyDescent="0.2">
      <c r="A27" s="29" t="str">
        <f>'Period One'!A26</f>
        <v>NAME</v>
      </c>
      <c r="B27" s="52" t="s">
        <v>11</v>
      </c>
      <c r="C27" s="109">
        <f>'Period One'!F26</f>
        <v>0</v>
      </c>
      <c r="D27" s="43">
        <f t="shared" si="2"/>
        <v>44011</v>
      </c>
      <c r="E27" s="43">
        <f t="shared" si="3"/>
        <v>44024</v>
      </c>
      <c r="F27" s="53">
        <f>'Period One'!I26</f>
        <v>0</v>
      </c>
      <c r="G27" s="38">
        <f>'Period One'!J26</f>
        <v>0</v>
      </c>
      <c r="H27" s="39">
        <v>0</v>
      </c>
      <c r="I27" s="40">
        <f t="shared" si="4"/>
        <v>20</v>
      </c>
      <c r="J27" s="41" t="str">
        <f t="shared" si="1"/>
        <v>$4.00</v>
      </c>
      <c r="K27" s="42" t="str">
        <f>IF(OR(G27&gt;19.99,(Table27[[#This Row],[Pay Stubs Provided Included]]="NO")),"0",H27*J27)</f>
        <v>0</v>
      </c>
    </row>
    <row r="28" spans="1:11" s="29" customFormat="1" ht="15" x14ac:dyDescent="0.2">
      <c r="A28" s="29" t="str">
        <f>'Period One'!A27</f>
        <v>NAME</v>
      </c>
      <c r="B28" s="52" t="s">
        <v>11</v>
      </c>
      <c r="C28" s="109">
        <f>'Period One'!F27</f>
        <v>0</v>
      </c>
      <c r="D28" s="43">
        <f t="shared" si="2"/>
        <v>44011</v>
      </c>
      <c r="E28" s="43">
        <f t="shared" si="3"/>
        <v>44024</v>
      </c>
      <c r="F28" s="53">
        <f>'Period One'!I27</f>
        <v>0</v>
      </c>
      <c r="G28" s="38">
        <f>'Period One'!J27</f>
        <v>0</v>
      </c>
      <c r="H28" s="39">
        <v>0</v>
      </c>
      <c r="I28" s="40">
        <f t="shared" si="4"/>
        <v>20</v>
      </c>
      <c r="J28" s="41" t="str">
        <f t="shared" si="1"/>
        <v>$4.00</v>
      </c>
      <c r="K28" s="42" t="str">
        <f>IF(OR(G28&gt;19.99,(Table27[[#This Row],[Pay Stubs Provided Included]]="NO")),"0",H28*J28)</f>
        <v>0</v>
      </c>
    </row>
    <row r="29" spans="1:11" s="29" customFormat="1" ht="15" x14ac:dyDescent="0.2">
      <c r="A29" s="29" t="str">
        <f>'Period One'!A28</f>
        <v>NAME</v>
      </c>
      <c r="B29" s="52" t="s">
        <v>11</v>
      </c>
      <c r="C29" s="109">
        <f>'Period One'!F28</f>
        <v>0</v>
      </c>
      <c r="D29" s="43">
        <f t="shared" si="2"/>
        <v>44011</v>
      </c>
      <c r="E29" s="43">
        <f t="shared" si="3"/>
        <v>44024</v>
      </c>
      <c r="F29" s="53">
        <f>'Period One'!I28</f>
        <v>0</v>
      </c>
      <c r="G29" s="38">
        <f>'Period One'!J28</f>
        <v>0</v>
      </c>
      <c r="H29" s="39">
        <v>0</v>
      </c>
      <c r="I29" s="40">
        <f t="shared" si="4"/>
        <v>20</v>
      </c>
      <c r="J29" s="41" t="str">
        <f t="shared" si="1"/>
        <v>$4.00</v>
      </c>
      <c r="K29" s="42" t="str">
        <f>IF(OR(G29&gt;19.99,(Table27[[#This Row],[Pay Stubs Provided Included]]="NO")),"0",H29*J29)</f>
        <v>0</v>
      </c>
    </row>
    <row r="30" spans="1:11" s="29" customFormat="1" ht="15" x14ac:dyDescent="0.2">
      <c r="A30" s="29" t="str">
        <f>'Period One'!A29</f>
        <v>NAME</v>
      </c>
      <c r="B30" s="52" t="s">
        <v>11</v>
      </c>
      <c r="C30" s="109">
        <f>'Period One'!F29</f>
        <v>0</v>
      </c>
      <c r="D30" s="43">
        <f t="shared" si="2"/>
        <v>44011</v>
      </c>
      <c r="E30" s="43">
        <f t="shared" si="3"/>
        <v>44024</v>
      </c>
      <c r="F30" s="53">
        <f>'Period One'!I29</f>
        <v>0</v>
      </c>
      <c r="G30" s="38">
        <f>'Period One'!J29</f>
        <v>0</v>
      </c>
      <c r="H30" s="39">
        <v>0</v>
      </c>
      <c r="I30" s="40">
        <f t="shared" si="4"/>
        <v>20</v>
      </c>
      <c r="J30" s="41" t="str">
        <f t="shared" si="1"/>
        <v>$4.00</v>
      </c>
      <c r="K30" s="42" t="str">
        <f>IF(OR(G30&gt;19.99,(Table27[[#This Row],[Pay Stubs Provided Included]]="NO")),"0",H30*J30)</f>
        <v>0</v>
      </c>
    </row>
    <row r="31" spans="1:11" s="29" customFormat="1" ht="15" x14ac:dyDescent="0.2">
      <c r="A31" s="29" t="str">
        <f>'Period One'!A30</f>
        <v>NAME</v>
      </c>
      <c r="B31" s="52" t="s">
        <v>11</v>
      </c>
      <c r="C31" s="109">
        <f>'Period One'!F30</f>
        <v>0</v>
      </c>
      <c r="D31" s="43">
        <f t="shared" si="2"/>
        <v>44011</v>
      </c>
      <c r="E31" s="43">
        <f t="shared" si="3"/>
        <v>44024</v>
      </c>
      <c r="F31" s="53">
        <f>'Period One'!I30</f>
        <v>0</v>
      </c>
      <c r="G31" s="38">
        <f>'Period One'!J30</f>
        <v>0</v>
      </c>
      <c r="H31" s="39">
        <v>0</v>
      </c>
      <c r="I31" s="40">
        <f t="shared" si="4"/>
        <v>20</v>
      </c>
      <c r="J31" s="41" t="str">
        <f t="shared" si="1"/>
        <v>$4.00</v>
      </c>
      <c r="K31" s="42" t="str">
        <f>IF(OR(G31&gt;19.99,(Table27[[#This Row],[Pay Stubs Provided Included]]="NO")),"0",H31*J31)</f>
        <v>0</v>
      </c>
    </row>
    <row r="32" spans="1:11" s="29" customFormat="1" ht="15" x14ac:dyDescent="0.2">
      <c r="A32" s="29" t="str">
        <f>'Period One'!A31</f>
        <v>NAME</v>
      </c>
      <c r="B32" s="52" t="s">
        <v>11</v>
      </c>
      <c r="C32" s="109">
        <f>'Period One'!F31</f>
        <v>0</v>
      </c>
      <c r="D32" s="43">
        <f t="shared" si="2"/>
        <v>44011</v>
      </c>
      <c r="E32" s="43">
        <f t="shared" si="3"/>
        <v>44024</v>
      </c>
      <c r="F32" s="53">
        <f>'Period One'!I31</f>
        <v>0</v>
      </c>
      <c r="G32" s="38">
        <f>'Period One'!J31</f>
        <v>0</v>
      </c>
      <c r="H32" s="39">
        <v>0</v>
      </c>
      <c r="I32" s="40">
        <f t="shared" si="4"/>
        <v>20</v>
      </c>
      <c r="J32" s="41" t="str">
        <f t="shared" si="1"/>
        <v>$4.00</v>
      </c>
      <c r="K32" s="42" t="str">
        <f>IF(OR(G32&gt;19.99,(Table27[[#This Row],[Pay Stubs Provided Included]]="NO")),"0",H32*J32)</f>
        <v>0</v>
      </c>
    </row>
    <row r="33" spans="1:11" s="29" customFormat="1" ht="15" x14ac:dyDescent="0.2">
      <c r="A33" s="29" t="str">
        <f>'Period One'!A32</f>
        <v>NAME</v>
      </c>
      <c r="B33" s="52" t="s">
        <v>11</v>
      </c>
      <c r="C33" s="109">
        <f>'Period One'!F32</f>
        <v>0</v>
      </c>
      <c r="D33" s="43">
        <f t="shared" si="2"/>
        <v>44011</v>
      </c>
      <c r="E33" s="43">
        <f t="shared" si="3"/>
        <v>44024</v>
      </c>
      <c r="F33" s="53">
        <f>'Period One'!I32</f>
        <v>0</v>
      </c>
      <c r="G33" s="38">
        <f>'Period One'!J32</f>
        <v>0</v>
      </c>
      <c r="H33" s="39">
        <v>0</v>
      </c>
      <c r="I33" s="40">
        <f t="shared" si="4"/>
        <v>20</v>
      </c>
      <c r="J33" s="41" t="str">
        <f t="shared" si="1"/>
        <v>$4.00</v>
      </c>
      <c r="K33" s="42" t="str">
        <f>IF(OR(G33&gt;19.99,(Table27[[#This Row],[Pay Stubs Provided Included]]="NO")),"0",H33*J33)</f>
        <v>0</v>
      </c>
    </row>
    <row r="34" spans="1:11" s="29" customFormat="1" ht="15" x14ac:dyDescent="0.2">
      <c r="A34" s="29" t="str">
        <f>'Period One'!A33</f>
        <v>NAME</v>
      </c>
      <c r="B34" s="52" t="s">
        <v>11</v>
      </c>
      <c r="C34" s="109">
        <f>'Period One'!F33</f>
        <v>0</v>
      </c>
      <c r="D34" s="43">
        <f t="shared" si="2"/>
        <v>44011</v>
      </c>
      <c r="E34" s="43">
        <f t="shared" si="3"/>
        <v>44024</v>
      </c>
      <c r="F34" s="53">
        <f>'Period One'!I33</f>
        <v>0</v>
      </c>
      <c r="G34" s="38">
        <f>'Period One'!J33</f>
        <v>0</v>
      </c>
      <c r="H34" s="39">
        <v>0</v>
      </c>
      <c r="I34" s="40">
        <f t="shared" si="4"/>
        <v>20</v>
      </c>
      <c r="J34" s="41" t="str">
        <f t="shared" si="1"/>
        <v>$4.00</v>
      </c>
      <c r="K34" s="42" t="str">
        <f>IF(OR(G34&gt;19.99,(Table27[[#This Row],[Pay Stubs Provided Included]]="NO")),"0",H34*J34)</f>
        <v>0</v>
      </c>
    </row>
    <row r="35" spans="1:11" s="29" customFormat="1" ht="15" x14ac:dyDescent="0.2">
      <c r="A35" s="29" t="str">
        <f>'Period One'!A34</f>
        <v>NAME</v>
      </c>
      <c r="B35" s="52" t="s">
        <v>11</v>
      </c>
      <c r="C35" s="109">
        <f>'Period One'!F34</f>
        <v>0</v>
      </c>
      <c r="D35" s="43">
        <f t="shared" si="2"/>
        <v>44011</v>
      </c>
      <c r="E35" s="43">
        <f t="shared" si="3"/>
        <v>44024</v>
      </c>
      <c r="F35" s="53">
        <f>'Period One'!I34</f>
        <v>0</v>
      </c>
      <c r="G35" s="38">
        <f>'Period One'!J34</f>
        <v>0</v>
      </c>
      <c r="H35" s="39">
        <v>0</v>
      </c>
      <c r="I35" s="40">
        <f t="shared" si="4"/>
        <v>20</v>
      </c>
      <c r="J35" s="41" t="str">
        <f t="shared" si="1"/>
        <v>$4.00</v>
      </c>
      <c r="K35" s="42" t="str">
        <f>IF(OR(G35&gt;19.99,(Table27[[#This Row],[Pay Stubs Provided Included]]="NO")),"0",H35*J35)</f>
        <v>0</v>
      </c>
    </row>
    <row r="36" spans="1:11" s="29" customFormat="1" ht="15" x14ac:dyDescent="0.2">
      <c r="A36" s="29" t="str">
        <f>'Period One'!A35</f>
        <v>NAME</v>
      </c>
      <c r="B36" s="52" t="s">
        <v>11</v>
      </c>
      <c r="C36" s="109">
        <f>'Period One'!F35</f>
        <v>0</v>
      </c>
      <c r="D36" s="43">
        <f t="shared" si="2"/>
        <v>44011</v>
      </c>
      <c r="E36" s="43">
        <f t="shared" si="3"/>
        <v>44024</v>
      </c>
      <c r="F36" s="53">
        <f>'Period One'!I35</f>
        <v>0</v>
      </c>
      <c r="G36" s="38">
        <f>'Period One'!J35</f>
        <v>0</v>
      </c>
      <c r="H36" s="39">
        <v>0</v>
      </c>
      <c r="I36" s="40">
        <f t="shared" si="4"/>
        <v>20</v>
      </c>
      <c r="J36" s="41" t="str">
        <f t="shared" si="1"/>
        <v>$4.00</v>
      </c>
      <c r="K36" s="42" t="str">
        <f>IF(OR(G36&gt;19.99,(Table27[[#This Row],[Pay Stubs Provided Included]]="NO")),"0",H36*J36)</f>
        <v>0</v>
      </c>
    </row>
    <row r="37" spans="1:11" s="29" customFormat="1" ht="15" x14ac:dyDescent="0.2">
      <c r="A37" s="29" t="str">
        <f>'Period One'!A36</f>
        <v>NAME</v>
      </c>
      <c r="B37" s="52" t="s">
        <v>11</v>
      </c>
      <c r="C37" s="109">
        <f>'Period One'!F36</f>
        <v>0</v>
      </c>
      <c r="D37" s="43">
        <f t="shared" si="2"/>
        <v>44011</v>
      </c>
      <c r="E37" s="43">
        <f t="shared" si="3"/>
        <v>44024</v>
      </c>
      <c r="F37" s="53">
        <f>'Period One'!I36</f>
        <v>0</v>
      </c>
      <c r="G37" s="38">
        <f>'Period One'!J36</f>
        <v>0</v>
      </c>
      <c r="H37" s="39">
        <v>0</v>
      </c>
      <c r="I37" s="40">
        <f t="shared" si="4"/>
        <v>20</v>
      </c>
      <c r="J37" s="41" t="str">
        <f t="shared" si="1"/>
        <v>$4.00</v>
      </c>
      <c r="K37" s="42" t="str">
        <f>IF(OR(G37&gt;19.99,(Table27[[#This Row],[Pay Stubs Provided Included]]="NO")),"0",H37*J37)</f>
        <v>0</v>
      </c>
    </row>
    <row r="38" spans="1:11" s="29" customFormat="1" ht="15" x14ac:dyDescent="0.2">
      <c r="A38" s="29" t="str">
        <f>'Period One'!A37</f>
        <v>NAME</v>
      </c>
      <c r="B38" s="52" t="s">
        <v>11</v>
      </c>
      <c r="C38" s="109">
        <f>'Period One'!F37</f>
        <v>0</v>
      </c>
      <c r="D38" s="43">
        <f t="shared" si="2"/>
        <v>44011</v>
      </c>
      <c r="E38" s="43">
        <f t="shared" si="3"/>
        <v>44024</v>
      </c>
      <c r="F38" s="53">
        <f>'Period One'!I37</f>
        <v>0</v>
      </c>
      <c r="G38" s="38">
        <f>'Period One'!J37</f>
        <v>0</v>
      </c>
      <c r="H38" s="39">
        <v>0</v>
      </c>
      <c r="I38" s="40">
        <f t="shared" si="4"/>
        <v>20</v>
      </c>
      <c r="J38" s="41" t="str">
        <f t="shared" si="1"/>
        <v>$4.00</v>
      </c>
      <c r="K38" s="42" t="str">
        <f>IF(OR(G38&gt;19.99,(Table27[[#This Row],[Pay Stubs Provided Included]]="NO")),"0",H38*J38)</f>
        <v>0</v>
      </c>
    </row>
    <row r="39" spans="1:11" s="29" customFormat="1" ht="15" x14ac:dyDescent="0.2">
      <c r="A39" s="29" t="str">
        <f>'Period One'!A38</f>
        <v>NAME</v>
      </c>
      <c r="B39" s="52" t="s">
        <v>11</v>
      </c>
      <c r="C39" s="109">
        <f>'Period One'!F38</f>
        <v>0</v>
      </c>
      <c r="D39" s="43">
        <f t="shared" si="2"/>
        <v>44011</v>
      </c>
      <c r="E39" s="43">
        <f t="shared" si="3"/>
        <v>44024</v>
      </c>
      <c r="F39" s="53">
        <f>'Period One'!I38</f>
        <v>0</v>
      </c>
      <c r="G39" s="38">
        <f>'Period One'!J38</f>
        <v>0</v>
      </c>
      <c r="H39" s="39">
        <v>0</v>
      </c>
      <c r="I39" s="40">
        <f t="shared" si="4"/>
        <v>20</v>
      </c>
      <c r="J39" s="41" t="str">
        <f t="shared" si="1"/>
        <v>$4.00</v>
      </c>
      <c r="K39" s="42" t="str">
        <f>IF(OR(G39&gt;19.99,(Table27[[#This Row],[Pay Stubs Provided Included]]="NO")),"0",H39*J39)</f>
        <v>0</v>
      </c>
    </row>
    <row r="40" spans="1:11" s="29" customFormat="1" ht="15" x14ac:dyDescent="0.2">
      <c r="A40" s="29" t="str">
        <f>'Period One'!A39</f>
        <v>NAME</v>
      </c>
      <c r="B40" s="52" t="s">
        <v>11</v>
      </c>
      <c r="C40" s="109">
        <f>'Period One'!F39</f>
        <v>0</v>
      </c>
      <c r="D40" s="43">
        <f t="shared" si="2"/>
        <v>44011</v>
      </c>
      <c r="E40" s="43">
        <f t="shared" si="3"/>
        <v>44024</v>
      </c>
      <c r="F40" s="53">
        <f>'Period One'!I39</f>
        <v>0</v>
      </c>
      <c r="G40" s="38">
        <f>'Period One'!J39</f>
        <v>0</v>
      </c>
      <c r="H40" s="39">
        <v>0</v>
      </c>
      <c r="I40" s="40">
        <f t="shared" si="4"/>
        <v>20</v>
      </c>
      <c r="J40" s="41" t="str">
        <f t="shared" si="1"/>
        <v>$4.00</v>
      </c>
      <c r="K40" s="42" t="str">
        <f>IF(OR(G40&gt;19.99,(Table27[[#This Row],[Pay Stubs Provided Included]]="NO")),"0",H40*J40)</f>
        <v>0</v>
      </c>
    </row>
    <row r="41" spans="1:11" s="29" customFormat="1" ht="15" x14ac:dyDescent="0.2">
      <c r="A41" s="29" t="str">
        <f>'Period One'!A40</f>
        <v>NAME</v>
      </c>
      <c r="B41" s="52" t="s">
        <v>11</v>
      </c>
      <c r="C41" s="109">
        <f>'Period One'!F40</f>
        <v>0</v>
      </c>
      <c r="D41" s="43">
        <f t="shared" si="2"/>
        <v>44011</v>
      </c>
      <c r="E41" s="43">
        <f t="shared" si="3"/>
        <v>44024</v>
      </c>
      <c r="F41" s="53">
        <f>'Period One'!I40</f>
        <v>0</v>
      </c>
      <c r="G41" s="38">
        <f>'Period One'!J40</f>
        <v>0</v>
      </c>
      <c r="H41" s="39">
        <v>0</v>
      </c>
      <c r="I41" s="40">
        <f t="shared" si="4"/>
        <v>20</v>
      </c>
      <c r="J41" s="41" t="str">
        <f t="shared" si="1"/>
        <v>$4.00</v>
      </c>
      <c r="K41" s="42" t="str">
        <f>IF(OR(G41&gt;19.99,(Table27[[#This Row],[Pay Stubs Provided Included]]="NO")),"0",H41*J41)</f>
        <v>0</v>
      </c>
    </row>
    <row r="42" spans="1:11" s="29" customFormat="1" ht="15" x14ac:dyDescent="0.2">
      <c r="A42" s="29" t="str">
        <f>'Period One'!A41</f>
        <v>NAME</v>
      </c>
      <c r="B42" s="52" t="s">
        <v>11</v>
      </c>
      <c r="C42" s="109">
        <f>'Period One'!F41</f>
        <v>0</v>
      </c>
      <c r="D42" s="43">
        <f t="shared" si="2"/>
        <v>44011</v>
      </c>
      <c r="E42" s="43">
        <f t="shared" si="3"/>
        <v>44024</v>
      </c>
      <c r="F42" s="53">
        <f>'Period One'!I41</f>
        <v>0</v>
      </c>
      <c r="G42" s="38">
        <f>'Period One'!J41</f>
        <v>0</v>
      </c>
      <c r="H42" s="39">
        <v>0</v>
      </c>
      <c r="I42" s="40">
        <f t="shared" si="4"/>
        <v>20</v>
      </c>
      <c r="J42" s="41" t="str">
        <f t="shared" si="1"/>
        <v>$4.00</v>
      </c>
      <c r="K42" s="42" t="str">
        <f>IF(OR(G42&gt;19.99,(Table27[[#This Row],[Pay Stubs Provided Included]]="NO")),"0",H42*J42)</f>
        <v>0</v>
      </c>
    </row>
    <row r="43" spans="1:11" s="29" customFormat="1" ht="15" x14ac:dyDescent="0.2">
      <c r="A43" s="29" t="str">
        <f>'Period One'!A42</f>
        <v>NAME</v>
      </c>
      <c r="B43" s="52" t="s">
        <v>11</v>
      </c>
      <c r="C43" s="109">
        <f>'Period One'!F42</f>
        <v>0</v>
      </c>
      <c r="D43" s="43">
        <f t="shared" si="2"/>
        <v>44011</v>
      </c>
      <c r="E43" s="43">
        <f t="shared" si="3"/>
        <v>44024</v>
      </c>
      <c r="F43" s="53">
        <f>'Period One'!I42</f>
        <v>0</v>
      </c>
      <c r="G43" s="38">
        <f>'Period One'!J42</f>
        <v>0</v>
      </c>
      <c r="H43" s="39">
        <v>0</v>
      </c>
      <c r="I43" s="40">
        <f t="shared" si="4"/>
        <v>20</v>
      </c>
      <c r="J43" s="41" t="str">
        <f t="shared" si="1"/>
        <v>$4.00</v>
      </c>
      <c r="K43" s="42" t="str">
        <f>IF(OR(G43&gt;19.99,(Table27[[#This Row],[Pay Stubs Provided Included]]="NO")),"0",H43*J43)</f>
        <v>0</v>
      </c>
    </row>
    <row r="44" spans="1:11" s="29" customFormat="1" ht="15" x14ac:dyDescent="0.2">
      <c r="A44" s="29" t="str">
        <f>'Period One'!A43</f>
        <v>NAME</v>
      </c>
      <c r="B44" s="52" t="s">
        <v>11</v>
      </c>
      <c r="C44" s="109">
        <f>'Period One'!F43</f>
        <v>0</v>
      </c>
      <c r="D44" s="43">
        <f t="shared" si="2"/>
        <v>44011</v>
      </c>
      <c r="E44" s="43">
        <f t="shared" si="3"/>
        <v>44024</v>
      </c>
      <c r="F44" s="53">
        <f>'Period One'!I43</f>
        <v>0</v>
      </c>
      <c r="G44" s="38">
        <f>'Period One'!J43</f>
        <v>0</v>
      </c>
      <c r="H44" s="39">
        <v>0</v>
      </c>
      <c r="I44" s="40">
        <f t="shared" si="4"/>
        <v>20</v>
      </c>
      <c r="J44" s="41" t="str">
        <f t="shared" si="1"/>
        <v>$4.00</v>
      </c>
      <c r="K44" s="42" t="str">
        <f>IF(OR(G44&gt;19.99,(Table27[[#This Row],[Pay Stubs Provided Included]]="NO")),"0",H44*J44)</f>
        <v>0</v>
      </c>
    </row>
    <row r="45" spans="1:11" s="29" customFormat="1" ht="15" x14ac:dyDescent="0.2">
      <c r="A45" s="29" t="str">
        <f>'Period One'!A44</f>
        <v>NAME</v>
      </c>
      <c r="B45" s="52" t="s">
        <v>11</v>
      </c>
      <c r="C45" s="109">
        <f>'Period One'!F44</f>
        <v>0</v>
      </c>
      <c r="D45" s="43">
        <f t="shared" si="2"/>
        <v>44011</v>
      </c>
      <c r="E45" s="43">
        <f t="shared" si="3"/>
        <v>44024</v>
      </c>
      <c r="F45" s="53">
        <f>'Period One'!I44</f>
        <v>0</v>
      </c>
      <c r="G45" s="38">
        <f>'Period One'!J44</f>
        <v>0</v>
      </c>
      <c r="H45" s="39">
        <v>0</v>
      </c>
      <c r="I45" s="40">
        <f t="shared" si="4"/>
        <v>20</v>
      </c>
      <c r="J45" s="41" t="str">
        <f t="shared" si="1"/>
        <v>$4.00</v>
      </c>
      <c r="K45" s="42" t="str">
        <f>IF(OR(G45&gt;19.99,(Table27[[#This Row],[Pay Stubs Provided Included]]="NO")),"0",H45*J45)</f>
        <v>0</v>
      </c>
    </row>
    <row r="46" spans="1:11" s="29" customFormat="1" ht="15" x14ac:dyDescent="0.2">
      <c r="A46" s="29" t="str">
        <f>'Period One'!A45</f>
        <v>NAME</v>
      </c>
      <c r="B46" s="52" t="s">
        <v>11</v>
      </c>
      <c r="C46" s="109">
        <f>'Period One'!F45</f>
        <v>0</v>
      </c>
      <c r="D46" s="43">
        <f t="shared" si="2"/>
        <v>44011</v>
      </c>
      <c r="E46" s="43">
        <f t="shared" si="3"/>
        <v>44024</v>
      </c>
      <c r="F46" s="53">
        <f>'Period One'!I45</f>
        <v>0</v>
      </c>
      <c r="G46" s="38">
        <f>'Period One'!J45</f>
        <v>0</v>
      </c>
      <c r="H46" s="39">
        <v>0</v>
      </c>
      <c r="I46" s="40">
        <f t="shared" si="4"/>
        <v>20</v>
      </c>
      <c r="J46" s="41" t="str">
        <f t="shared" si="1"/>
        <v>$4.00</v>
      </c>
      <c r="K46" s="42" t="str">
        <f>IF(OR(G46&gt;19.99,(Table27[[#This Row],[Pay Stubs Provided Included]]="NO")),"0",H46*J46)</f>
        <v>0</v>
      </c>
    </row>
    <row r="47" spans="1:11" s="29" customFormat="1" ht="15" x14ac:dyDescent="0.2">
      <c r="A47" s="29" t="str">
        <f>'Period One'!A46</f>
        <v>NAME</v>
      </c>
      <c r="B47" s="52" t="s">
        <v>11</v>
      </c>
      <c r="C47" s="109">
        <f>'Period One'!F46</f>
        <v>0</v>
      </c>
      <c r="D47" s="43">
        <f t="shared" si="2"/>
        <v>44011</v>
      </c>
      <c r="E47" s="43">
        <f t="shared" si="3"/>
        <v>44024</v>
      </c>
      <c r="F47" s="53">
        <f>'Period One'!I46</f>
        <v>0</v>
      </c>
      <c r="G47" s="38">
        <f>'Period One'!J46</f>
        <v>0</v>
      </c>
      <c r="H47" s="39">
        <v>0</v>
      </c>
      <c r="I47" s="40">
        <f t="shared" si="4"/>
        <v>20</v>
      </c>
      <c r="J47" s="41" t="str">
        <f t="shared" si="1"/>
        <v>$4.00</v>
      </c>
      <c r="K47" s="42" t="str">
        <f>IF(OR(G47&gt;19.99,(Table27[[#This Row],[Pay Stubs Provided Included]]="NO")),"0",H47*J47)</f>
        <v>0</v>
      </c>
    </row>
    <row r="48" spans="1:11" s="29" customFormat="1" ht="15" x14ac:dyDescent="0.2">
      <c r="A48" s="29" t="str">
        <f>'Period One'!A47</f>
        <v>NAME</v>
      </c>
      <c r="B48" s="52" t="s">
        <v>11</v>
      </c>
      <c r="C48" s="109">
        <f>'Period One'!F47</f>
        <v>0</v>
      </c>
      <c r="D48" s="43">
        <f t="shared" si="2"/>
        <v>44011</v>
      </c>
      <c r="E48" s="43">
        <f t="shared" si="3"/>
        <v>44024</v>
      </c>
      <c r="F48" s="53">
        <f>'Period One'!I47</f>
        <v>0</v>
      </c>
      <c r="G48" s="38">
        <f>'Period One'!J47</f>
        <v>0</v>
      </c>
      <c r="H48" s="39">
        <v>0</v>
      </c>
      <c r="I48" s="40">
        <f t="shared" si="4"/>
        <v>20</v>
      </c>
      <c r="J48" s="41" t="str">
        <f t="shared" si="1"/>
        <v>$4.00</v>
      </c>
      <c r="K48" s="42" t="str">
        <f>IF(OR(G48&gt;19.99,(Table27[[#This Row],[Pay Stubs Provided Included]]="NO")),"0",H48*J48)</f>
        <v>0</v>
      </c>
    </row>
    <row r="49" spans="1:11" s="29" customFormat="1" ht="15" x14ac:dyDescent="0.2">
      <c r="A49" s="29" t="str">
        <f>'Period One'!A48</f>
        <v>NAME</v>
      </c>
      <c r="B49" s="52" t="s">
        <v>11</v>
      </c>
      <c r="C49" s="109">
        <f>'Period One'!F48</f>
        <v>0</v>
      </c>
      <c r="D49" s="43">
        <f t="shared" si="2"/>
        <v>44011</v>
      </c>
      <c r="E49" s="43">
        <f t="shared" si="3"/>
        <v>44024</v>
      </c>
      <c r="F49" s="53">
        <f>'Period One'!I48</f>
        <v>0</v>
      </c>
      <c r="G49" s="38">
        <f>'Period One'!J48</f>
        <v>0</v>
      </c>
      <c r="H49" s="39">
        <v>0</v>
      </c>
      <c r="I49" s="40">
        <f t="shared" si="4"/>
        <v>20</v>
      </c>
      <c r="J49" s="41" t="str">
        <f t="shared" si="1"/>
        <v>$4.00</v>
      </c>
      <c r="K49" s="42" t="str">
        <f>IF(OR(G49&gt;19.99,(Table27[[#This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109">
        <f>'Period One'!F49</f>
        <v>0</v>
      </c>
      <c r="D50" s="43">
        <f t="shared" si="2"/>
        <v>44011</v>
      </c>
      <c r="E50" s="43">
        <f t="shared" si="3"/>
        <v>44024</v>
      </c>
      <c r="F50" s="53">
        <f>'Period One'!I49</f>
        <v>0</v>
      </c>
      <c r="G50" s="38">
        <f>'Period One'!J49</f>
        <v>0</v>
      </c>
      <c r="H50" s="39">
        <v>0</v>
      </c>
      <c r="I50" s="40">
        <f t="shared" si="4"/>
        <v>20</v>
      </c>
      <c r="J50" s="41" t="str">
        <f t="shared" si="1"/>
        <v>$4.00</v>
      </c>
      <c r="K50" s="42" t="str">
        <f>IF(OR(G50&gt;19.99,(Table27[[#This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109">
        <f>'Period One'!F50</f>
        <v>0</v>
      </c>
      <c r="D51" s="43">
        <f t="shared" si="2"/>
        <v>44011</v>
      </c>
      <c r="E51" s="43">
        <f t="shared" si="3"/>
        <v>44024</v>
      </c>
      <c r="F51" s="53">
        <f>'Period One'!I50</f>
        <v>0</v>
      </c>
      <c r="G51" s="38">
        <f>'Period One'!J50</f>
        <v>0</v>
      </c>
      <c r="H51" s="39">
        <v>0</v>
      </c>
      <c r="I51" s="40">
        <f t="shared" si="4"/>
        <v>20</v>
      </c>
      <c r="J51" s="41" t="str">
        <f t="shared" si="1"/>
        <v>$4.00</v>
      </c>
      <c r="K51" s="42" t="str">
        <f>IF(OR(G51&gt;19.99,(Table27[[#This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109">
        <f>'Period One'!F51</f>
        <v>0</v>
      </c>
      <c r="D52" s="43">
        <f t="shared" si="2"/>
        <v>44011</v>
      </c>
      <c r="E52" s="43">
        <f t="shared" si="3"/>
        <v>44024</v>
      </c>
      <c r="F52" s="53">
        <f>'Period One'!I51</f>
        <v>0</v>
      </c>
      <c r="G52" s="38">
        <f>'Period One'!J51</f>
        <v>0</v>
      </c>
      <c r="H52" s="39">
        <v>0</v>
      </c>
      <c r="I52" s="40">
        <f t="shared" si="4"/>
        <v>20</v>
      </c>
      <c r="J52" s="41" t="str">
        <f t="shared" si="1"/>
        <v>$4.00</v>
      </c>
      <c r="K52" s="42" t="str">
        <f>IF(OR(G52&gt;19.99,(Table27[[#This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109">
        <f>'Period One'!F52</f>
        <v>0</v>
      </c>
      <c r="D53" s="43">
        <f t="shared" si="2"/>
        <v>44011</v>
      </c>
      <c r="E53" s="43">
        <f t="shared" si="3"/>
        <v>44024</v>
      </c>
      <c r="F53" s="53">
        <f>'Period One'!I52</f>
        <v>0</v>
      </c>
      <c r="G53" s="38">
        <f>'Period One'!J52</f>
        <v>0</v>
      </c>
      <c r="H53" s="39">
        <v>0</v>
      </c>
      <c r="I53" s="40">
        <f t="shared" si="4"/>
        <v>20</v>
      </c>
      <c r="J53" s="41" t="str">
        <f t="shared" si="1"/>
        <v>$4.00</v>
      </c>
      <c r="K53" s="42" t="str">
        <f>IF(OR(G53&gt;19.99,(Table27[[#This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109">
        <f>'Period One'!F53</f>
        <v>0</v>
      </c>
      <c r="D54" s="43">
        <f t="shared" si="2"/>
        <v>44011</v>
      </c>
      <c r="E54" s="43">
        <f t="shared" si="3"/>
        <v>44024</v>
      </c>
      <c r="F54" s="53">
        <f>'Period One'!I53</f>
        <v>0</v>
      </c>
      <c r="G54" s="38">
        <f>'Period One'!J53</f>
        <v>0</v>
      </c>
      <c r="H54" s="39">
        <v>0</v>
      </c>
      <c r="I54" s="40">
        <f t="shared" si="4"/>
        <v>20</v>
      </c>
      <c r="J54" s="41" t="str">
        <f t="shared" si="1"/>
        <v>$4.00</v>
      </c>
      <c r="K54" s="42" t="str">
        <f>IF(OR(G54&gt;19.99,(Table27[[#This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109">
        <f>'Period One'!F54</f>
        <v>0</v>
      </c>
      <c r="D55" s="43">
        <f t="shared" si="2"/>
        <v>44011</v>
      </c>
      <c r="E55" s="43">
        <f t="shared" si="3"/>
        <v>44024</v>
      </c>
      <c r="F55" s="53">
        <f>'Period One'!I54</f>
        <v>0</v>
      </c>
      <c r="G55" s="38">
        <f>'Period One'!J54</f>
        <v>0</v>
      </c>
      <c r="H55" s="39">
        <v>0</v>
      </c>
      <c r="I55" s="40">
        <f t="shared" si="4"/>
        <v>20</v>
      </c>
      <c r="J55" s="41" t="str">
        <f t="shared" si="1"/>
        <v>$4.00</v>
      </c>
      <c r="K55" s="42" t="str">
        <f>IF(OR(G55&gt;19.99,(Table27[[#This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109">
        <f>'Period One'!F55</f>
        <v>0</v>
      </c>
      <c r="D56" s="43">
        <f t="shared" si="2"/>
        <v>44011</v>
      </c>
      <c r="E56" s="43">
        <f t="shared" si="3"/>
        <v>44024</v>
      </c>
      <c r="F56" s="53">
        <f>'Period One'!I55</f>
        <v>0</v>
      </c>
      <c r="G56" s="38">
        <f>'Period One'!J55</f>
        <v>0</v>
      </c>
      <c r="H56" s="39">
        <v>0</v>
      </c>
      <c r="I56" s="40">
        <f t="shared" si="4"/>
        <v>20</v>
      </c>
      <c r="J56" s="41" t="str">
        <f t="shared" si="1"/>
        <v>$4.00</v>
      </c>
      <c r="K56" s="42" t="str">
        <f>IF(OR(G56&gt;19.99,(Table27[[#This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109">
        <f>'Period One'!F56</f>
        <v>0</v>
      </c>
      <c r="D57" s="43">
        <f t="shared" si="2"/>
        <v>44011</v>
      </c>
      <c r="E57" s="43">
        <f t="shared" si="3"/>
        <v>44024</v>
      </c>
      <c r="F57" s="53">
        <f>'Period One'!I56</f>
        <v>0</v>
      </c>
      <c r="G57" s="38">
        <f>'Period One'!J56</f>
        <v>0</v>
      </c>
      <c r="H57" s="39">
        <v>0</v>
      </c>
      <c r="I57" s="40">
        <f t="shared" si="4"/>
        <v>20</v>
      </c>
      <c r="J57" s="41" t="str">
        <f t="shared" si="1"/>
        <v>$4.00</v>
      </c>
      <c r="K57" s="42" t="str">
        <f>IF(OR(G57&gt;19.99,(Table27[[#This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109">
        <f>'Period One'!F57</f>
        <v>0</v>
      </c>
      <c r="D58" s="43">
        <f t="shared" si="2"/>
        <v>44011</v>
      </c>
      <c r="E58" s="43">
        <f t="shared" si="3"/>
        <v>44024</v>
      </c>
      <c r="F58" s="53">
        <f>'Period One'!I57</f>
        <v>0</v>
      </c>
      <c r="G58" s="38">
        <f>'Period One'!J57</f>
        <v>0</v>
      </c>
      <c r="H58" s="39">
        <v>0</v>
      </c>
      <c r="I58" s="40">
        <f t="shared" si="4"/>
        <v>20</v>
      </c>
      <c r="J58" s="41" t="str">
        <f t="shared" si="1"/>
        <v>$4.00</v>
      </c>
      <c r="K58" s="42" t="str">
        <f>IF(OR(G58&gt;19.99,(Table27[[#This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109">
        <f>'Period One'!F58</f>
        <v>0</v>
      </c>
      <c r="D59" s="43">
        <f t="shared" si="2"/>
        <v>44011</v>
      </c>
      <c r="E59" s="43">
        <f t="shared" si="3"/>
        <v>44024</v>
      </c>
      <c r="F59" s="53">
        <f>'Period One'!I58</f>
        <v>0</v>
      </c>
      <c r="G59" s="38">
        <f>'Period One'!J58</f>
        <v>0</v>
      </c>
      <c r="H59" s="39">
        <v>0</v>
      </c>
      <c r="I59" s="40">
        <f t="shared" si="4"/>
        <v>20</v>
      </c>
      <c r="J59" s="41" t="str">
        <f t="shared" si="1"/>
        <v>$4.00</v>
      </c>
      <c r="K59" s="42" t="str">
        <f>IF(OR(G59&gt;19.99,(Table27[[#This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109">
        <f>'Period One'!F59</f>
        <v>0</v>
      </c>
      <c r="D60" s="43">
        <f t="shared" si="2"/>
        <v>44011</v>
      </c>
      <c r="E60" s="43">
        <f t="shared" si="3"/>
        <v>44024</v>
      </c>
      <c r="F60" s="53">
        <f>'Period One'!I59</f>
        <v>0</v>
      </c>
      <c r="G60" s="38">
        <f>'Period One'!J59</f>
        <v>0</v>
      </c>
      <c r="H60" s="39">
        <v>0</v>
      </c>
      <c r="I60" s="40">
        <f t="shared" si="4"/>
        <v>20</v>
      </c>
      <c r="J60" s="41" t="str">
        <f t="shared" si="1"/>
        <v>$4.00</v>
      </c>
      <c r="K60" s="42" t="str">
        <f>IF(OR(G60&gt;19.99,(Table27[[#This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109">
        <f>'Period One'!F60</f>
        <v>0</v>
      </c>
      <c r="D61" s="43">
        <f t="shared" si="2"/>
        <v>44011</v>
      </c>
      <c r="E61" s="43">
        <f t="shared" si="3"/>
        <v>44024</v>
      </c>
      <c r="F61" s="53">
        <f>'Period One'!I60</f>
        <v>0</v>
      </c>
      <c r="G61" s="38">
        <f>'Period One'!J60</f>
        <v>0</v>
      </c>
      <c r="H61" s="39">
        <v>0</v>
      </c>
      <c r="I61" s="40">
        <f t="shared" si="4"/>
        <v>20</v>
      </c>
      <c r="J61" s="41" t="str">
        <f t="shared" si="1"/>
        <v>$4.00</v>
      </c>
      <c r="K61" s="42" t="str">
        <f>IF(OR(G61&gt;19.99,(Table27[[#This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109">
        <f>'Period One'!F61</f>
        <v>0</v>
      </c>
      <c r="D62" s="43">
        <f t="shared" si="2"/>
        <v>44011</v>
      </c>
      <c r="E62" s="43">
        <f t="shared" si="3"/>
        <v>44024</v>
      </c>
      <c r="F62" s="53">
        <f>'Period One'!I61</f>
        <v>0</v>
      </c>
      <c r="G62" s="38">
        <f>'Period One'!J61</f>
        <v>0</v>
      </c>
      <c r="H62" s="39">
        <v>0</v>
      </c>
      <c r="I62" s="40">
        <f t="shared" si="4"/>
        <v>20</v>
      </c>
      <c r="J62" s="41" t="str">
        <f t="shared" si="1"/>
        <v>$4.00</v>
      </c>
      <c r="K62" s="42" t="str">
        <f>IF(OR(G62&gt;19.99,(Table27[[#This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109">
        <f>'Period One'!F62</f>
        <v>0</v>
      </c>
      <c r="D63" s="43">
        <f t="shared" si="2"/>
        <v>44011</v>
      </c>
      <c r="E63" s="43">
        <f t="shared" si="3"/>
        <v>44024</v>
      </c>
      <c r="F63" s="53">
        <f>'Period One'!I62</f>
        <v>0</v>
      </c>
      <c r="G63" s="38">
        <f>'Period One'!J62</f>
        <v>0</v>
      </c>
      <c r="H63" s="39">
        <v>0</v>
      </c>
      <c r="I63" s="40">
        <f t="shared" si="4"/>
        <v>20</v>
      </c>
      <c r="J63" s="41" t="str">
        <f t="shared" si="1"/>
        <v>$4.00</v>
      </c>
      <c r="K63" s="42" t="str">
        <f>IF(OR(G63&gt;19.99,(Table27[[#This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109">
        <f>'Period One'!F63</f>
        <v>0</v>
      </c>
      <c r="D64" s="43">
        <f t="shared" si="2"/>
        <v>44011</v>
      </c>
      <c r="E64" s="43">
        <f t="shared" si="3"/>
        <v>44024</v>
      </c>
      <c r="F64" s="53">
        <f>'Period One'!I63</f>
        <v>0</v>
      </c>
      <c r="G64" s="38">
        <f>'Period One'!J63</f>
        <v>0</v>
      </c>
      <c r="H64" s="39">
        <v>0</v>
      </c>
      <c r="I64" s="40">
        <f t="shared" si="4"/>
        <v>20</v>
      </c>
      <c r="J64" s="41" t="str">
        <f t="shared" si="1"/>
        <v>$4.00</v>
      </c>
      <c r="K64" s="42" t="str">
        <f>IF(OR(G64&gt;19.99,(Table27[[#This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109">
        <f>'Period One'!F64</f>
        <v>0</v>
      </c>
      <c r="D65" s="43">
        <f t="shared" si="2"/>
        <v>44011</v>
      </c>
      <c r="E65" s="43">
        <f t="shared" si="3"/>
        <v>44024</v>
      </c>
      <c r="F65" s="53">
        <f>'Period One'!I64</f>
        <v>0</v>
      </c>
      <c r="G65" s="38">
        <f>'Period One'!J64</f>
        <v>0</v>
      </c>
      <c r="H65" s="39">
        <v>0</v>
      </c>
      <c r="I65" s="40">
        <f t="shared" si="4"/>
        <v>20</v>
      </c>
      <c r="J65" s="41" t="str">
        <f t="shared" si="1"/>
        <v>$4.00</v>
      </c>
      <c r="K65" s="42" t="str">
        <f>IF(OR(G65&gt;19.99,(Table27[[#This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109">
        <f>'Period One'!F65</f>
        <v>0</v>
      </c>
      <c r="D66" s="43">
        <f t="shared" si="2"/>
        <v>44011</v>
      </c>
      <c r="E66" s="43">
        <f t="shared" si="3"/>
        <v>44024</v>
      </c>
      <c r="F66" s="53">
        <f>'Period One'!I65</f>
        <v>0</v>
      </c>
      <c r="G66" s="38">
        <f>'Period One'!J65</f>
        <v>0</v>
      </c>
      <c r="H66" s="39">
        <v>0</v>
      </c>
      <c r="I66" s="40">
        <f t="shared" si="4"/>
        <v>20</v>
      </c>
      <c r="J66" s="41" t="str">
        <f t="shared" si="1"/>
        <v>$4.00</v>
      </c>
      <c r="K66" s="42" t="str">
        <f>IF(OR(G66&gt;19.99,(Table27[[#This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109">
        <f>'Period One'!F66</f>
        <v>0</v>
      </c>
      <c r="D67" s="43">
        <f t="shared" si="2"/>
        <v>44011</v>
      </c>
      <c r="E67" s="43">
        <f t="shared" si="3"/>
        <v>44024</v>
      </c>
      <c r="F67" s="53">
        <f>'Period One'!I66</f>
        <v>0</v>
      </c>
      <c r="G67" s="38">
        <f>'Period One'!J66</f>
        <v>0</v>
      </c>
      <c r="H67" s="39">
        <v>0</v>
      </c>
      <c r="I67" s="40">
        <f t="shared" si="4"/>
        <v>20</v>
      </c>
      <c r="J67" s="41" t="str">
        <f t="shared" si="1"/>
        <v>$4.00</v>
      </c>
      <c r="K67" s="42" t="str">
        <f>IF(OR(G67&gt;19.99,(Table27[[#This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109">
        <f>'Period One'!F67</f>
        <v>0</v>
      </c>
      <c r="D68" s="43">
        <f t="shared" si="2"/>
        <v>44011</v>
      </c>
      <c r="E68" s="43">
        <f t="shared" si="3"/>
        <v>44024</v>
      </c>
      <c r="F68" s="53">
        <f>'Period One'!I67</f>
        <v>0</v>
      </c>
      <c r="G68" s="38">
        <f>'Period One'!J67</f>
        <v>0</v>
      </c>
      <c r="H68" s="39">
        <v>0</v>
      </c>
      <c r="I68" s="40">
        <f t="shared" si="4"/>
        <v>20</v>
      </c>
      <c r="J68" s="41" t="str">
        <f t="shared" si="1"/>
        <v>$4.00</v>
      </c>
      <c r="K68" s="42" t="str">
        <f>IF(OR(G68&gt;19.99,(Table27[[#This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109">
        <f>'Period One'!F68</f>
        <v>0</v>
      </c>
      <c r="D69" s="43">
        <f t="shared" si="2"/>
        <v>44011</v>
      </c>
      <c r="E69" s="43">
        <f t="shared" si="3"/>
        <v>44024</v>
      </c>
      <c r="F69" s="53">
        <f>'Period One'!I68</f>
        <v>0</v>
      </c>
      <c r="G69" s="38">
        <f>'Period One'!J68</f>
        <v>0</v>
      </c>
      <c r="H69" s="39">
        <v>0</v>
      </c>
      <c r="I69" s="40">
        <f t="shared" si="4"/>
        <v>20</v>
      </c>
      <c r="J69" s="41" t="str">
        <f t="shared" si="1"/>
        <v>$4.00</v>
      </c>
      <c r="K69" s="42" t="str">
        <f>IF(OR(G69&gt;19.99,(Table27[[#This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109">
        <f>'Period One'!F69</f>
        <v>0</v>
      </c>
      <c r="D70" s="43">
        <f t="shared" si="2"/>
        <v>44011</v>
      </c>
      <c r="E70" s="43">
        <f t="shared" si="3"/>
        <v>44024</v>
      </c>
      <c r="F70" s="53">
        <f>'Period One'!I69</f>
        <v>0</v>
      </c>
      <c r="G70" s="38">
        <f>'Period One'!J69</f>
        <v>0</v>
      </c>
      <c r="H70" s="39">
        <v>0</v>
      </c>
      <c r="I70" s="40">
        <f t="shared" si="4"/>
        <v>20</v>
      </c>
      <c r="J70" s="41" t="str">
        <f t="shared" si="1"/>
        <v>$4.00</v>
      </c>
      <c r="K70" s="42" t="str">
        <f>IF(OR(G70&gt;19.99,(Table27[[#This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109">
        <f>'Period One'!F70</f>
        <v>0</v>
      </c>
      <c r="D71" s="43">
        <f t="shared" si="2"/>
        <v>44011</v>
      </c>
      <c r="E71" s="43">
        <f t="shared" si="3"/>
        <v>44024</v>
      </c>
      <c r="F71" s="53">
        <f>'Period One'!I70</f>
        <v>0</v>
      </c>
      <c r="G71" s="38">
        <f>'Period One'!J70</f>
        <v>0</v>
      </c>
      <c r="H71" s="39">
        <v>0</v>
      </c>
      <c r="I71" s="40">
        <f t="shared" si="4"/>
        <v>20</v>
      </c>
      <c r="J71" s="41" t="str">
        <f t="shared" si="1"/>
        <v>$4.00</v>
      </c>
      <c r="K71" s="42" t="str">
        <f>IF(OR(G71&gt;19.99,(Table27[[#This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109">
        <f>'Period One'!F71</f>
        <v>0</v>
      </c>
      <c r="D72" s="43">
        <f t="shared" si="2"/>
        <v>44011</v>
      </c>
      <c r="E72" s="43">
        <f t="shared" si="3"/>
        <v>44024</v>
      </c>
      <c r="F72" s="53">
        <f>'Period One'!I71</f>
        <v>0</v>
      </c>
      <c r="G72" s="38">
        <f>'Period One'!J71</f>
        <v>0</v>
      </c>
      <c r="H72" s="39">
        <v>0</v>
      </c>
      <c r="I72" s="40">
        <f t="shared" si="4"/>
        <v>20</v>
      </c>
      <c r="J72" s="41" t="str">
        <f t="shared" si="1"/>
        <v>$4.00</v>
      </c>
      <c r="K72" s="42" t="str">
        <f>IF(OR(G72&gt;19.99,(Table27[[#This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109">
        <f>'Period One'!F72</f>
        <v>0</v>
      </c>
      <c r="D73" s="43">
        <f t="shared" si="2"/>
        <v>44011</v>
      </c>
      <c r="E73" s="43">
        <f t="shared" si="3"/>
        <v>44024</v>
      </c>
      <c r="F73" s="53">
        <f>'Period One'!I72</f>
        <v>0</v>
      </c>
      <c r="G73" s="38">
        <f>'Period One'!J72</f>
        <v>0</v>
      </c>
      <c r="H73" s="39">
        <v>0</v>
      </c>
      <c r="I73" s="40">
        <f t="shared" si="4"/>
        <v>20</v>
      </c>
      <c r="J73" s="41" t="str">
        <f t="shared" si="1"/>
        <v>$4.00</v>
      </c>
      <c r="K73" s="42" t="str">
        <f>IF(OR(G73&gt;19.99,(Table27[[#This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109">
        <f>'Period One'!F73</f>
        <v>0</v>
      </c>
      <c r="D74" s="43">
        <f t="shared" si="2"/>
        <v>44011</v>
      </c>
      <c r="E74" s="43">
        <f t="shared" si="3"/>
        <v>44024</v>
      </c>
      <c r="F74" s="53">
        <f>'Period One'!I73</f>
        <v>0</v>
      </c>
      <c r="G74" s="38">
        <f>'Period One'!J73</f>
        <v>0</v>
      </c>
      <c r="H74" s="39">
        <v>0</v>
      </c>
      <c r="I74" s="40">
        <f t="shared" si="4"/>
        <v>20</v>
      </c>
      <c r="J74" s="41" t="str">
        <f t="shared" si="1"/>
        <v>$4.00</v>
      </c>
      <c r="K74" s="42" t="str">
        <f>IF(OR(G74&gt;19.99,(Table27[[#This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109">
        <f>'Period One'!F74</f>
        <v>0</v>
      </c>
      <c r="D75" s="43">
        <f t="shared" si="2"/>
        <v>44011</v>
      </c>
      <c r="E75" s="43">
        <f t="shared" si="3"/>
        <v>44024</v>
      </c>
      <c r="F75" s="53">
        <f>'Period One'!I74</f>
        <v>0</v>
      </c>
      <c r="G75" s="38">
        <f>'Period One'!J74</f>
        <v>0</v>
      </c>
      <c r="H75" s="39">
        <v>0</v>
      </c>
      <c r="I75" s="40">
        <f t="shared" si="4"/>
        <v>20</v>
      </c>
      <c r="J75" s="41" t="str">
        <f t="shared" si="1"/>
        <v>$4.00</v>
      </c>
      <c r="K75" s="42" t="str">
        <f>IF(OR(G75&gt;19.99,(Table27[[#This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109">
        <f>'Period One'!F75</f>
        <v>0</v>
      </c>
      <c r="D76" s="43">
        <f t="shared" si="2"/>
        <v>44011</v>
      </c>
      <c r="E76" s="43">
        <f t="shared" si="3"/>
        <v>44024</v>
      </c>
      <c r="F76" s="53">
        <f>'Period One'!I75</f>
        <v>0</v>
      </c>
      <c r="G76" s="38">
        <f>'Period One'!J75</f>
        <v>0</v>
      </c>
      <c r="H76" s="39">
        <v>0</v>
      </c>
      <c r="I76" s="40">
        <f t="shared" si="4"/>
        <v>20</v>
      </c>
      <c r="J76" s="41" t="str">
        <f t="shared" si="1"/>
        <v>$4.00</v>
      </c>
      <c r="K76" s="42" t="str">
        <f>IF(OR(G76&gt;19.99,(Table27[[#This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109">
        <f>'Period One'!F76</f>
        <v>0</v>
      </c>
      <c r="D77" s="43">
        <f t="shared" si="2"/>
        <v>44011</v>
      </c>
      <c r="E77" s="43">
        <f t="shared" si="3"/>
        <v>44024</v>
      </c>
      <c r="F77" s="53">
        <f>'Period One'!I76</f>
        <v>0</v>
      </c>
      <c r="G77" s="38">
        <f>'Period One'!J76</f>
        <v>0</v>
      </c>
      <c r="H77" s="39">
        <v>0</v>
      </c>
      <c r="I77" s="40">
        <f t="shared" si="4"/>
        <v>20</v>
      </c>
      <c r="J77" s="41" t="str">
        <f t="shared" si="1"/>
        <v>$4.00</v>
      </c>
      <c r="K77" s="42" t="str">
        <f>IF(OR(G77&gt;19.99,(Table27[[#This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109">
        <f>'Period One'!F77</f>
        <v>0</v>
      </c>
      <c r="D78" s="43">
        <f t="shared" si="2"/>
        <v>44011</v>
      </c>
      <c r="E78" s="43">
        <f t="shared" si="3"/>
        <v>44024</v>
      </c>
      <c r="F78" s="53">
        <f>'Period One'!I77</f>
        <v>0</v>
      </c>
      <c r="G78" s="38">
        <f>'Period One'!J77</f>
        <v>0</v>
      </c>
      <c r="H78" s="39">
        <v>0</v>
      </c>
      <c r="I78" s="40">
        <f t="shared" si="4"/>
        <v>20</v>
      </c>
      <c r="J78" s="41" t="str">
        <f t="shared" si="1"/>
        <v>$4.00</v>
      </c>
      <c r="K78" s="42" t="str">
        <f>IF(OR(G78&gt;19.99,(Table27[[#This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109">
        <f>'Period One'!F78</f>
        <v>0</v>
      </c>
      <c r="D79" s="43">
        <f t="shared" si="2"/>
        <v>44011</v>
      </c>
      <c r="E79" s="43">
        <f t="shared" si="3"/>
        <v>44024</v>
      </c>
      <c r="F79" s="53">
        <f>'Period One'!I78</f>
        <v>0</v>
      </c>
      <c r="G79" s="38">
        <f>'Period One'!J78</f>
        <v>0</v>
      </c>
      <c r="H79" s="39">
        <v>0</v>
      </c>
      <c r="I79" s="40">
        <f t="shared" si="4"/>
        <v>20</v>
      </c>
      <c r="J79" s="41" t="str">
        <f t="shared" ref="J79:J113" si="5">IF(AND(I79&lt;=3.99,I79&gt;(-100)),I79,"$4.00")</f>
        <v>$4.00</v>
      </c>
      <c r="K79" s="42" t="str">
        <f>IF(OR(G79&gt;19.99,(Table27[[#This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109">
        <f>'Period One'!F79</f>
        <v>0</v>
      </c>
      <c r="D80" s="43">
        <f t="shared" ref="D80:D113" si="6">D79</f>
        <v>44011</v>
      </c>
      <c r="E80" s="43">
        <f t="shared" ref="E80:E113" si="7">E79</f>
        <v>44024</v>
      </c>
      <c r="F80" s="53">
        <f>'Period One'!I79</f>
        <v>0</v>
      </c>
      <c r="G80" s="38">
        <f>'Period One'!J79</f>
        <v>0</v>
      </c>
      <c r="H80" s="39">
        <v>0</v>
      </c>
      <c r="I80" s="40">
        <f t="shared" ref="I80:I113" si="8">20-G80</f>
        <v>20</v>
      </c>
      <c r="J80" s="41" t="str">
        <f t="shared" si="5"/>
        <v>$4.00</v>
      </c>
      <c r="K80" s="42" t="str">
        <f>IF(OR(G80&gt;19.99,(Table27[[#This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109">
        <f>'Period One'!F80</f>
        <v>0</v>
      </c>
      <c r="D81" s="43">
        <f t="shared" si="6"/>
        <v>44011</v>
      </c>
      <c r="E81" s="43">
        <f t="shared" si="7"/>
        <v>44024</v>
      </c>
      <c r="F81" s="53">
        <f>'Period One'!I80</f>
        <v>0</v>
      </c>
      <c r="G81" s="38">
        <f>'Period One'!J80</f>
        <v>0</v>
      </c>
      <c r="H81" s="39">
        <v>0</v>
      </c>
      <c r="I81" s="40">
        <f t="shared" si="8"/>
        <v>20</v>
      </c>
      <c r="J81" s="41" t="str">
        <f t="shared" si="5"/>
        <v>$4.00</v>
      </c>
      <c r="K81" s="42" t="str">
        <f>IF(OR(G81&gt;19.99,(Table27[[#This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109">
        <f>'Period One'!F81</f>
        <v>0</v>
      </c>
      <c r="D82" s="43">
        <f t="shared" si="6"/>
        <v>44011</v>
      </c>
      <c r="E82" s="43">
        <f t="shared" si="7"/>
        <v>44024</v>
      </c>
      <c r="F82" s="53">
        <f>'Period One'!I81</f>
        <v>0</v>
      </c>
      <c r="G82" s="38">
        <f>'Period One'!J81</f>
        <v>0</v>
      </c>
      <c r="H82" s="39">
        <v>0</v>
      </c>
      <c r="I82" s="40">
        <f t="shared" si="8"/>
        <v>20</v>
      </c>
      <c r="J82" s="41" t="str">
        <f t="shared" si="5"/>
        <v>$4.00</v>
      </c>
      <c r="K82" s="42" t="str">
        <f>IF(OR(G82&gt;19.99,(Table27[[#This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109">
        <f>'Period One'!F82</f>
        <v>0</v>
      </c>
      <c r="D83" s="43">
        <f t="shared" si="6"/>
        <v>44011</v>
      </c>
      <c r="E83" s="43">
        <f t="shared" si="7"/>
        <v>44024</v>
      </c>
      <c r="F83" s="53">
        <f>'Period One'!I82</f>
        <v>0</v>
      </c>
      <c r="G83" s="38">
        <f>'Period One'!J82</f>
        <v>0</v>
      </c>
      <c r="H83" s="39">
        <v>0</v>
      </c>
      <c r="I83" s="40">
        <f t="shared" si="8"/>
        <v>20</v>
      </c>
      <c r="J83" s="41" t="str">
        <f t="shared" si="5"/>
        <v>$4.00</v>
      </c>
      <c r="K83" s="42" t="str">
        <f>IF(OR(G83&gt;19.99,(Table27[[#This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109">
        <f>'Period One'!F83</f>
        <v>0</v>
      </c>
      <c r="D84" s="43">
        <f t="shared" si="6"/>
        <v>44011</v>
      </c>
      <c r="E84" s="43">
        <f t="shared" si="7"/>
        <v>44024</v>
      </c>
      <c r="F84" s="53">
        <f>'Period One'!I83</f>
        <v>0</v>
      </c>
      <c r="G84" s="38">
        <f>'Period One'!J83</f>
        <v>0</v>
      </c>
      <c r="H84" s="39">
        <v>0</v>
      </c>
      <c r="I84" s="40">
        <f t="shared" si="8"/>
        <v>20</v>
      </c>
      <c r="J84" s="41" t="str">
        <f t="shared" si="5"/>
        <v>$4.00</v>
      </c>
      <c r="K84" s="42" t="str">
        <f>IF(OR(G84&gt;19.99,(Table27[[#This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109">
        <f>'Period One'!F84</f>
        <v>0</v>
      </c>
      <c r="D85" s="43">
        <f t="shared" si="6"/>
        <v>44011</v>
      </c>
      <c r="E85" s="43">
        <f t="shared" si="7"/>
        <v>44024</v>
      </c>
      <c r="F85" s="53">
        <f>'Period One'!I84</f>
        <v>0</v>
      </c>
      <c r="G85" s="38">
        <f>'Period One'!J84</f>
        <v>0</v>
      </c>
      <c r="H85" s="39">
        <v>0</v>
      </c>
      <c r="I85" s="40">
        <f t="shared" si="8"/>
        <v>20</v>
      </c>
      <c r="J85" s="41" t="str">
        <f t="shared" si="5"/>
        <v>$4.00</v>
      </c>
      <c r="K85" s="42" t="str">
        <f>IF(OR(G85&gt;19.99,(Table27[[#This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109">
        <f>'Period One'!F85</f>
        <v>0</v>
      </c>
      <c r="D86" s="43">
        <f t="shared" si="6"/>
        <v>44011</v>
      </c>
      <c r="E86" s="43">
        <f t="shared" si="7"/>
        <v>44024</v>
      </c>
      <c r="F86" s="53">
        <f>'Period One'!I85</f>
        <v>0</v>
      </c>
      <c r="G86" s="38">
        <f>'Period One'!J85</f>
        <v>0</v>
      </c>
      <c r="H86" s="39">
        <v>0</v>
      </c>
      <c r="I86" s="40">
        <f t="shared" si="8"/>
        <v>20</v>
      </c>
      <c r="J86" s="41" t="str">
        <f t="shared" si="5"/>
        <v>$4.00</v>
      </c>
      <c r="K86" s="42" t="str">
        <f>IF(OR(G86&gt;19.99,(Table27[[#This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109">
        <f>'Period One'!F86</f>
        <v>0</v>
      </c>
      <c r="D87" s="43">
        <f t="shared" si="6"/>
        <v>44011</v>
      </c>
      <c r="E87" s="43">
        <f t="shared" si="7"/>
        <v>44024</v>
      </c>
      <c r="F87" s="53">
        <f>'Period One'!I86</f>
        <v>0</v>
      </c>
      <c r="G87" s="38">
        <f>'Period One'!J86</f>
        <v>0</v>
      </c>
      <c r="H87" s="39">
        <v>0</v>
      </c>
      <c r="I87" s="40">
        <f t="shared" si="8"/>
        <v>20</v>
      </c>
      <c r="J87" s="41" t="str">
        <f t="shared" si="5"/>
        <v>$4.00</v>
      </c>
      <c r="K87" s="42" t="str">
        <f>IF(OR(G87&gt;19.99,(Table27[[#This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109">
        <f>'Period One'!F87</f>
        <v>0</v>
      </c>
      <c r="D88" s="43">
        <f t="shared" si="6"/>
        <v>44011</v>
      </c>
      <c r="E88" s="43">
        <f t="shared" si="7"/>
        <v>44024</v>
      </c>
      <c r="F88" s="53">
        <f>'Period One'!I87</f>
        <v>0</v>
      </c>
      <c r="G88" s="38">
        <f>'Period One'!J87</f>
        <v>0</v>
      </c>
      <c r="H88" s="39">
        <v>0</v>
      </c>
      <c r="I88" s="40">
        <f t="shared" si="8"/>
        <v>20</v>
      </c>
      <c r="J88" s="41" t="str">
        <f t="shared" si="5"/>
        <v>$4.00</v>
      </c>
      <c r="K88" s="42" t="str">
        <f>IF(OR(G88&gt;19.99,(Table27[[#This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109">
        <f>'Period One'!F88</f>
        <v>0</v>
      </c>
      <c r="D89" s="43">
        <f t="shared" si="6"/>
        <v>44011</v>
      </c>
      <c r="E89" s="43">
        <f t="shared" si="7"/>
        <v>44024</v>
      </c>
      <c r="F89" s="53">
        <f>'Period One'!I88</f>
        <v>0</v>
      </c>
      <c r="G89" s="38">
        <f>'Period One'!J88</f>
        <v>0</v>
      </c>
      <c r="H89" s="39">
        <v>0</v>
      </c>
      <c r="I89" s="40">
        <f t="shared" si="8"/>
        <v>20</v>
      </c>
      <c r="J89" s="41" t="str">
        <f t="shared" si="5"/>
        <v>$4.00</v>
      </c>
      <c r="K89" s="42" t="str">
        <f>IF(OR(G89&gt;19.99,(Table27[[#This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109">
        <f>'Period One'!F89</f>
        <v>0</v>
      </c>
      <c r="D90" s="43">
        <f t="shared" si="6"/>
        <v>44011</v>
      </c>
      <c r="E90" s="43">
        <f t="shared" si="7"/>
        <v>44024</v>
      </c>
      <c r="F90" s="53">
        <f>'Period One'!I89</f>
        <v>0</v>
      </c>
      <c r="G90" s="38">
        <f>'Period One'!J89</f>
        <v>0</v>
      </c>
      <c r="H90" s="39">
        <v>0</v>
      </c>
      <c r="I90" s="40">
        <f t="shared" si="8"/>
        <v>20</v>
      </c>
      <c r="J90" s="41" t="str">
        <f t="shared" si="5"/>
        <v>$4.00</v>
      </c>
      <c r="K90" s="42" t="str">
        <f>IF(OR(G90&gt;19.99,(Table27[[#This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109">
        <f>'Period One'!F90</f>
        <v>0</v>
      </c>
      <c r="D91" s="43">
        <f t="shared" si="6"/>
        <v>44011</v>
      </c>
      <c r="E91" s="43">
        <f t="shared" si="7"/>
        <v>44024</v>
      </c>
      <c r="F91" s="53">
        <f>'Period One'!I90</f>
        <v>0</v>
      </c>
      <c r="G91" s="38">
        <f>'Period One'!J90</f>
        <v>0</v>
      </c>
      <c r="H91" s="39">
        <v>0</v>
      </c>
      <c r="I91" s="40">
        <f t="shared" si="8"/>
        <v>20</v>
      </c>
      <c r="J91" s="41" t="str">
        <f t="shared" si="5"/>
        <v>$4.00</v>
      </c>
      <c r="K91" s="42" t="str">
        <f>IF(OR(G91&gt;19.99,(Table27[[#This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109">
        <f>'Period One'!F91</f>
        <v>0</v>
      </c>
      <c r="D92" s="43">
        <f t="shared" si="6"/>
        <v>44011</v>
      </c>
      <c r="E92" s="43">
        <f t="shared" si="7"/>
        <v>44024</v>
      </c>
      <c r="F92" s="53">
        <f>'Period One'!I91</f>
        <v>0</v>
      </c>
      <c r="G92" s="38">
        <f>'Period One'!J91</f>
        <v>0</v>
      </c>
      <c r="H92" s="39">
        <v>0</v>
      </c>
      <c r="I92" s="40">
        <f t="shared" si="8"/>
        <v>20</v>
      </c>
      <c r="J92" s="41" t="str">
        <f t="shared" si="5"/>
        <v>$4.00</v>
      </c>
      <c r="K92" s="42" t="str">
        <f>IF(OR(G92&gt;19.99,(Table27[[#This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109">
        <f>'Period One'!F92</f>
        <v>0</v>
      </c>
      <c r="D93" s="43">
        <f t="shared" si="6"/>
        <v>44011</v>
      </c>
      <c r="E93" s="43">
        <f t="shared" si="7"/>
        <v>44024</v>
      </c>
      <c r="F93" s="53">
        <f>'Period One'!I92</f>
        <v>0</v>
      </c>
      <c r="G93" s="38">
        <f>'Period One'!J92</f>
        <v>0</v>
      </c>
      <c r="H93" s="39">
        <v>0</v>
      </c>
      <c r="I93" s="40">
        <f t="shared" si="8"/>
        <v>20</v>
      </c>
      <c r="J93" s="41" t="str">
        <f t="shared" si="5"/>
        <v>$4.00</v>
      </c>
      <c r="K93" s="42" t="str">
        <f>IF(OR(G93&gt;19.99,(Table27[[#This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109">
        <f>'Period One'!F93</f>
        <v>0</v>
      </c>
      <c r="D94" s="43">
        <f t="shared" si="6"/>
        <v>44011</v>
      </c>
      <c r="E94" s="43">
        <f t="shared" si="7"/>
        <v>44024</v>
      </c>
      <c r="F94" s="53">
        <f>'Period One'!I93</f>
        <v>0</v>
      </c>
      <c r="G94" s="38">
        <f>'Period One'!J93</f>
        <v>0</v>
      </c>
      <c r="H94" s="39">
        <v>0</v>
      </c>
      <c r="I94" s="40">
        <f t="shared" si="8"/>
        <v>20</v>
      </c>
      <c r="J94" s="41" t="str">
        <f t="shared" si="5"/>
        <v>$4.00</v>
      </c>
      <c r="K94" s="42" t="str">
        <f>IF(OR(G94&gt;19.99,(Table27[[#This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109">
        <f>'Period One'!F94</f>
        <v>0</v>
      </c>
      <c r="D95" s="43">
        <f t="shared" si="6"/>
        <v>44011</v>
      </c>
      <c r="E95" s="43">
        <f t="shared" si="7"/>
        <v>44024</v>
      </c>
      <c r="F95" s="53">
        <f>'Period One'!I94</f>
        <v>0</v>
      </c>
      <c r="G95" s="38">
        <f>'Period One'!J94</f>
        <v>0</v>
      </c>
      <c r="H95" s="39">
        <v>0</v>
      </c>
      <c r="I95" s="40">
        <f t="shared" si="8"/>
        <v>20</v>
      </c>
      <c r="J95" s="41" t="str">
        <f t="shared" si="5"/>
        <v>$4.00</v>
      </c>
      <c r="K95" s="42" t="str">
        <f>IF(OR(G95&gt;19.99,(Table27[[#This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109">
        <f>'Period One'!F95</f>
        <v>0</v>
      </c>
      <c r="D96" s="43">
        <f t="shared" si="6"/>
        <v>44011</v>
      </c>
      <c r="E96" s="43">
        <f t="shared" si="7"/>
        <v>44024</v>
      </c>
      <c r="F96" s="53">
        <f>'Period One'!I95</f>
        <v>0</v>
      </c>
      <c r="G96" s="38">
        <f>'Period One'!J95</f>
        <v>0</v>
      </c>
      <c r="H96" s="39">
        <v>0</v>
      </c>
      <c r="I96" s="40">
        <f t="shared" si="8"/>
        <v>20</v>
      </c>
      <c r="J96" s="41" t="str">
        <f t="shared" si="5"/>
        <v>$4.00</v>
      </c>
      <c r="K96" s="42" t="str">
        <f>IF(OR(G96&gt;19.99,(Table27[[#This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109">
        <f>'Period One'!F96</f>
        <v>0</v>
      </c>
      <c r="D97" s="43">
        <f t="shared" si="6"/>
        <v>44011</v>
      </c>
      <c r="E97" s="43">
        <f t="shared" si="7"/>
        <v>44024</v>
      </c>
      <c r="F97" s="53">
        <f>'Period One'!I96</f>
        <v>0</v>
      </c>
      <c r="G97" s="38">
        <f>'Period One'!J96</f>
        <v>0</v>
      </c>
      <c r="H97" s="39">
        <v>0</v>
      </c>
      <c r="I97" s="40">
        <f t="shared" si="8"/>
        <v>20</v>
      </c>
      <c r="J97" s="41" t="str">
        <f t="shared" si="5"/>
        <v>$4.00</v>
      </c>
      <c r="K97" s="42" t="str">
        <f>IF(OR(G97&gt;19.99,(Table27[[#This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109">
        <f>'Period One'!F97</f>
        <v>0</v>
      </c>
      <c r="D98" s="43">
        <f t="shared" si="6"/>
        <v>44011</v>
      </c>
      <c r="E98" s="43">
        <f t="shared" si="7"/>
        <v>44024</v>
      </c>
      <c r="F98" s="53">
        <f>'Period One'!I97</f>
        <v>0</v>
      </c>
      <c r="G98" s="38">
        <f>'Period One'!J97</f>
        <v>0</v>
      </c>
      <c r="H98" s="39">
        <v>0</v>
      </c>
      <c r="I98" s="40">
        <f t="shared" si="8"/>
        <v>20</v>
      </c>
      <c r="J98" s="41" t="str">
        <f t="shared" si="5"/>
        <v>$4.00</v>
      </c>
      <c r="K98" s="42" t="str">
        <f>IF(OR(G98&gt;19.99,(Table27[[#This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109">
        <f>'Period One'!F98</f>
        <v>0</v>
      </c>
      <c r="D99" s="43">
        <f t="shared" si="6"/>
        <v>44011</v>
      </c>
      <c r="E99" s="43">
        <f t="shared" si="7"/>
        <v>44024</v>
      </c>
      <c r="F99" s="53">
        <f>'Period One'!I98</f>
        <v>0</v>
      </c>
      <c r="G99" s="38">
        <f>'Period One'!J98</f>
        <v>0</v>
      </c>
      <c r="H99" s="39">
        <v>0</v>
      </c>
      <c r="I99" s="40">
        <f t="shared" si="8"/>
        <v>20</v>
      </c>
      <c r="J99" s="41" t="str">
        <f t="shared" si="5"/>
        <v>$4.00</v>
      </c>
      <c r="K99" s="42" t="str">
        <f>IF(OR(G99&gt;19.99,(Table27[[#This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109">
        <f>'Period One'!F99</f>
        <v>0</v>
      </c>
      <c r="D100" s="43">
        <f t="shared" si="6"/>
        <v>44011</v>
      </c>
      <c r="E100" s="43">
        <f t="shared" si="7"/>
        <v>44024</v>
      </c>
      <c r="F100" s="53">
        <f>'Period One'!I99</f>
        <v>0</v>
      </c>
      <c r="G100" s="38">
        <f>'Period One'!J99</f>
        <v>0</v>
      </c>
      <c r="H100" s="39">
        <v>0</v>
      </c>
      <c r="I100" s="40">
        <f t="shared" si="8"/>
        <v>20</v>
      </c>
      <c r="J100" s="41" t="str">
        <f t="shared" si="5"/>
        <v>$4.00</v>
      </c>
      <c r="K100" s="42" t="str">
        <f>IF(OR(G100&gt;19.99,(Table27[[#This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109">
        <f>'Period One'!F100</f>
        <v>0</v>
      </c>
      <c r="D101" s="43">
        <f t="shared" si="6"/>
        <v>44011</v>
      </c>
      <c r="E101" s="43">
        <f t="shared" si="7"/>
        <v>44024</v>
      </c>
      <c r="F101" s="53">
        <f>'Period One'!I100</f>
        <v>0</v>
      </c>
      <c r="G101" s="38">
        <f>'Period One'!J100</f>
        <v>0</v>
      </c>
      <c r="H101" s="39">
        <v>0</v>
      </c>
      <c r="I101" s="40">
        <f t="shared" si="8"/>
        <v>20</v>
      </c>
      <c r="J101" s="41" t="str">
        <f t="shared" si="5"/>
        <v>$4.00</v>
      </c>
      <c r="K101" s="42" t="str">
        <f>IF(OR(G101&gt;19.99,(Table27[[#This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109">
        <f>'Period One'!F101</f>
        <v>0</v>
      </c>
      <c r="D102" s="43">
        <f t="shared" si="6"/>
        <v>44011</v>
      </c>
      <c r="E102" s="43">
        <f t="shared" si="7"/>
        <v>44024</v>
      </c>
      <c r="F102" s="53">
        <f>'Period One'!I101</f>
        <v>0</v>
      </c>
      <c r="G102" s="38">
        <f>'Period One'!J101</f>
        <v>0</v>
      </c>
      <c r="H102" s="39">
        <v>0</v>
      </c>
      <c r="I102" s="40">
        <f t="shared" si="8"/>
        <v>20</v>
      </c>
      <c r="J102" s="41" t="str">
        <f t="shared" si="5"/>
        <v>$4.00</v>
      </c>
      <c r="K102" s="42" t="str">
        <f>IF(OR(G102&gt;19.99,(Table27[[#This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109">
        <f>'Period One'!F102</f>
        <v>0</v>
      </c>
      <c r="D103" s="43">
        <f t="shared" si="6"/>
        <v>44011</v>
      </c>
      <c r="E103" s="43">
        <f t="shared" si="7"/>
        <v>44024</v>
      </c>
      <c r="F103" s="53">
        <f>'Period One'!I102</f>
        <v>0</v>
      </c>
      <c r="G103" s="38">
        <f>'Period One'!J102</f>
        <v>0</v>
      </c>
      <c r="H103" s="39">
        <v>0</v>
      </c>
      <c r="I103" s="40">
        <f t="shared" si="8"/>
        <v>20</v>
      </c>
      <c r="J103" s="41" t="str">
        <f t="shared" si="5"/>
        <v>$4.00</v>
      </c>
      <c r="K103" s="42" t="str">
        <f>IF(OR(G103&gt;19.99,(Table27[[#This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109">
        <f>'Period One'!F103</f>
        <v>0</v>
      </c>
      <c r="D104" s="43">
        <f t="shared" si="6"/>
        <v>44011</v>
      </c>
      <c r="E104" s="43">
        <f t="shared" si="7"/>
        <v>44024</v>
      </c>
      <c r="F104" s="53">
        <f>'Period One'!I103</f>
        <v>0</v>
      </c>
      <c r="G104" s="38">
        <f>'Period One'!J103</f>
        <v>0</v>
      </c>
      <c r="H104" s="39">
        <v>0</v>
      </c>
      <c r="I104" s="40">
        <f t="shared" si="8"/>
        <v>20</v>
      </c>
      <c r="J104" s="41" t="str">
        <f t="shared" si="5"/>
        <v>$4.00</v>
      </c>
      <c r="K104" s="42" t="str">
        <f>IF(OR(G104&gt;19.99,(Table27[[#This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109">
        <f>'Period One'!F104</f>
        <v>0</v>
      </c>
      <c r="D105" s="43">
        <f t="shared" si="6"/>
        <v>44011</v>
      </c>
      <c r="E105" s="43">
        <f t="shared" si="7"/>
        <v>44024</v>
      </c>
      <c r="F105" s="53">
        <f>'Period One'!I104</f>
        <v>0</v>
      </c>
      <c r="G105" s="38">
        <f>'Period One'!J104</f>
        <v>0</v>
      </c>
      <c r="H105" s="39">
        <v>0</v>
      </c>
      <c r="I105" s="40">
        <f t="shared" si="8"/>
        <v>20</v>
      </c>
      <c r="J105" s="41" t="str">
        <f t="shared" si="5"/>
        <v>$4.00</v>
      </c>
      <c r="K105" s="42" t="str">
        <f>IF(OR(G105&gt;19.99,(Table27[[#This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109">
        <f>'Period One'!F105</f>
        <v>0</v>
      </c>
      <c r="D106" s="43">
        <f t="shared" si="6"/>
        <v>44011</v>
      </c>
      <c r="E106" s="43">
        <f t="shared" si="7"/>
        <v>44024</v>
      </c>
      <c r="F106" s="53">
        <f>'Period One'!I105</f>
        <v>0</v>
      </c>
      <c r="G106" s="38">
        <f>'Period One'!J105</f>
        <v>0</v>
      </c>
      <c r="H106" s="39">
        <v>0</v>
      </c>
      <c r="I106" s="40">
        <f t="shared" si="8"/>
        <v>20</v>
      </c>
      <c r="J106" s="41" t="str">
        <f t="shared" si="5"/>
        <v>$4.00</v>
      </c>
      <c r="K106" s="42" t="str">
        <f>IF(OR(G106&gt;19.99,(Table27[[#This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109">
        <f>'Period One'!F106</f>
        <v>0</v>
      </c>
      <c r="D107" s="43">
        <f t="shared" si="6"/>
        <v>44011</v>
      </c>
      <c r="E107" s="43">
        <f t="shared" si="7"/>
        <v>44024</v>
      </c>
      <c r="F107" s="53">
        <f>'Period One'!I106</f>
        <v>0</v>
      </c>
      <c r="G107" s="38">
        <f>'Period One'!J106</f>
        <v>0</v>
      </c>
      <c r="H107" s="39">
        <v>0</v>
      </c>
      <c r="I107" s="40">
        <f t="shared" si="8"/>
        <v>20</v>
      </c>
      <c r="J107" s="41" t="str">
        <f t="shared" si="5"/>
        <v>$4.00</v>
      </c>
      <c r="K107" s="42" t="str">
        <f>IF(OR(G107&gt;19.99,(Table27[[#This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109">
        <f>'Period One'!F107</f>
        <v>0</v>
      </c>
      <c r="D108" s="43">
        <f t="shared" si="6"/>
        <v>44011</v>
      </c>
      <c r="E108" s="43">
        <f t="shared" si="7"/>
        <v>44024</v>
      </c>
      <c r="F108" s="53">
        <f>'Period One'!I107</f>
        <v>0</v>
      </c>
      <c r="G108" s="38">
        <f>'Period One'!J107</f>
        <v>0</v>
      </c>
      <c r="H108" s="39">
        <v>0</v>
      </c>
      <c r="I108" s="40">
        <f t="shared" si="8"/>
        <v>20</v>
      </c>
      <c r="J108" s="41" t="str">
        <f t="shared" si="5"/>
        <v>$4.00</v>
      </c>
      <c r="K108" s="42" t="str">
        <f>IF(OR(G108&gt;19.99,(Table27[[#This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109">
        <f>'Period One'!F108</f>
        <v>0</v>
      </c>
      <c r="D109" s="43">
        <f t="shared" si="6"/>
        <v>44011</v>
      </c>
      <c r="E109" s="43">
        <f t="shared" si="7"/>
        <v>44024</v>
      </c>
      <c r="F109" s="53">
        <f>'Period One'!I108</f>
        <v>0</v>
      </c>
      <c r="G109" s="38">
        <f>'Period One'!J108</f>
        <v>0</v>
      </c>
      <c r="H109" s="39">
        <v>0</v>
      </c>
      <c r="I109" s="40">
        <f t="shared" si="8"/>
        <v>20</v>
      </c>
      <c r="J109" s="41" t="str">
        <f t="shared" si="5"/>
        <v>$4.00</v>
      </c>
      <c r="K109" s="42" t="str">
        <f>IF(OR(G109&gt;19.99,(Table27[[#This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109">
        <f>'Period One'!F109</f>
        <v>0</v>
      </c>
      <c r="D110" s="43">
        <f t="shared" si="6"/>
        <v>44011</v>
      </c>
      <c r="E110" s="43">
        <f t="shared" si="7"/>
        <v>44024</v>
      </c>
      <c r="F110" s="53">
        <f>'Period One'!I109</f>
        <v>0</v>
      </c>
      <c r="G110" s="38">
        <f>'Period One'!J109</f>
        <v>0</v>
      </c>
      <c r="H110" s="39">
        <v>0</v>
      </c>
      <c r="I110" s="40">
        <f t="shared" si="8"/>
        <v>20</v>
      </c>
      <c r="J110" s="41" t="str">
        <f t="shared" si="5"/>
        <v>$4.00</v>
      </c>
      <c r="K110" s="42" t="str">
        <f>IF(OR(G110&gt;19.99,(Table27[[#This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109">
        <f>'Period One'!F110</f>
        <v>0</v>
      </c>
      <c r="D111" s="43">
        <f t="shared" si="6"/>
        <v>44011</v>
      </c>
      <c r="E111" s="43">
        <f t="shared" si="7"/>
        <v>44024</v>
      </c>
      <c r="F111" s="53">
        <f>'Period One'!I110</f>
        <v>0</v>
      </c>
      <c r="G111" s="38">
        <f>'Period One'!J110</f>
        <v>0</v>
      </c>
      <c r="H111" s="39">
        <v>0</v>
      </c>
      <c r="I111" s="40">
        <f t="shared" si="8"/>
        <v>20</v>
      </c>
      <c r="J111" s="41" t="str">
        <f t="shared" si="5"/>
        <v>$4.00</v>
      </c>
      <c r="K111" s="42" t="str">
        <f>IF(OR(G111&gt;19.99,(Table27[[#This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109">
        <f>'Period One'!F111</f>
        <v>0</v>
      </c>
      <c r="D112" s="43">
        <f t="shared" si="6"/>
        <v>44011</v>
      </c>
      <c r="E112" s="43">
        <f t="shared" si="7"/>
        <v>44024</v>
      </c>
      <c r="F112" s="53">
        <f>'Period One'!I111</f>
        <v>0</v>
      </c>
      <c r="G112" s="38">
        <f>'Period One'!J111</f>
        <v>0</v>
      </c>
      <c r="H112" s="39">
        <v>0</v>
      </c>
      <c r="I112" s="40">
        <f t="shared" si="8"/>
        <v>20</v>
      </c>
      <c r="J112" s="41" t="str">
        <f t="shared" si="5"/>
        <v>$4.00</v>
      </c>
      <c r="K112" s="42" t="str">
        <f>IF(OR(G112&gt;19.99,(Table27[[#This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109">
        <f>'Period One'!F112</f>
        <v>0</v>
      </c>
      <c r="D113" s="43">
        <f t="shared" si="6"/>
        <v>44011</v>
      </c>
      <c r="E113" s="43">
        <f t="shared" si="7"/>
        <v>44024</v>
      </c>
      <c r="F113" s="53">
        <f>'Period One'!I112</f>
        <v>0</v>
      </c>
      <c r="G113" s="38">
        <f>'Period One'!J112</f>
        <v>0</v>
      </c>
      <c r="H113" s="39">
        <v>0</v>
      </c>
      <c r="I113" s="40">
        <f t="shared" si="8"/>
        <v>20</v>
      </c>
      <c r="J113" s="41" t="str">
        <f t="shared" si="5"/>
        <v>$4.00</v>
      </c>
      <c r="K113" s="42" t="str">
        <f>IF(OR(G113&gt;19.99,(Table27[[#This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insertRows="0" deleteRows="0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243" priority="1" operator="equal">
      <formula>"YES"</formula>
    </cfRule>
    <cfRule type="cellIs" dxfId="242" priority="2" operator="equal">
      <formula>"NO"</formula>
    </cfRule>
  </conditionalFormatting>
  <conditionalFormatting sqref="G14:G113">
    <cfRule type="cellIs" dxfId="241" priority="7" operator="greaterThan">
      <formula>19.99</formula>
    </cfRule>
    <cfRule type="cellIs" dxfId="240" priority="8" operator="greaterThan">
      <formula>20</formula>
    </cfRule>
  </conditionalFormatting>
  <conditionalFormatting sqref="I14:I113">
    <cfRule type="cellIs" dxfId="239" priority="5" operator="lessThan">
      <formula>0</formula>
    </cfRule>
    <cfRule type="cellIs" dxfId="238" priority="6" operator="greaterThan">
      <formula>4.01</formula>
    </cfRule>
  </conditionalFormatting>
  <conditionalFormatting sqref="C6:C10">
    <cfRule type="cellIs" dxfId="237" priority="3" operator="equal">
      <formula>"NO"</formula>
    </cfRule>
    <cfRule type="cellIs" dxfId="236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14"/>
  <sheetViews>
    <sheetView topLeftCell="A79" zoomScaleNormal="100" workbookViewId="0">
      <selection activeCell="G91" sqref="G91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18" customWidth="1"/>
    <col min="7" max="7" width="16" style="8" customWidth="1"/>
    <col min="8" max="8" width="20" style="8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79"/>
      <c r="G2" s="13"/>
      <c r="H2" s="13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80"/>
      <c r="G4" s="49"/>
      <c r="H4" s="49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80"/>
      <c r="G5" s="49"/>
      <c r="H5" s="49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80"/>
      <c r="G6" s="49"/>
      <c r="H6" s="49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80"/>
      <c r="G7" s="49"/>
      <c r="H7" s="49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80"/>
      <c r="G8" s="49"/>
      <c r="H8" s="49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80"/>
      <c r="G9" s="49"/>
      <c r="H9" s="49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80"/>
      <c r="G10" s="49"/>
      <c r="H10" s="49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76"/>
      <c r="G11" s="45"/>
      <c r="H11" s="4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76"/>
      <c r="G12" s="45"/>
      <c r="H12" s="4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108</v>
      </c>
      <c r="D13" s="16" t="s">
        <v>2</v>
      </c>
      <c r="E13" s="16" t="s">
        <v>3</v>
      </c>
      <c r="F13" s="16" t="s">
        <v>27</v>
      </c>
      <c r="G13" s="16" t="s">
        <v>26</v>
      </c>
      <c r="H13" s="1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Table27[[#This Row],[Essential Occupation]]</f>
        <v>0</v>
      </c>
      <c r="D14" s="37">
        <f>Table27[[#This Row],[Work Period End]]+1</f>
        <v>44025</v>
      </c>
      <c r="E14" s="37">
        <f>Table272[[#This Row],[Work Period Start]]+13</f>
        <v>44038</v>
      </c>
      <c r="F14" s="53">
        <f>Table27[[#This Row],[Rate Type]]</f>
        <v>0</v>
      </c>
      <c r="G14" s="38">
        <f>'Period One'!J13</f>
        <v>0</v>
      </c>
      <c r="H14" s="103">
        <v>0</v>
      </c>
      <c r="I14" s="40">
        <f>20-G14</f>
        <v>20</v>
      </c>
      <c r="J14" s="41" t="str">
        <f>IF(AND(I14&lt;=3.99,I14&gt;(-100)),I14,"$4.00")</f>
        <v>$4.00</v>
      </c>
      <c r="K14" s="42" t="str">
        <f>IF(OR(G14&gt;19.99,(Table272[[#This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Table27[[#This Row],[Essential Occupation]]</f>
        <v>0</v>
      </c>
      <c r="D15" s="43">
        <f>D14</f>
        <v>44025</v>
      </c>
      <c r="E15" s="43">
        <f>E14</f>
        <v>44038</v>
      </c>
      <c r="F15" s="53">
        <f>Table27[[#This Row],[Rate Type]]</f>
        <v>0</v>
      </c>
      <c r="G15" s="38">
        <f>'Period One'!J14</f>
        <v>0</v>
      </c>
      <c r="H15" s="103">
        <v>0</v>
      </c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Table27[[#This Row],[Essential Occupation]]</f>
        <v>0</v>
      </c>
      <c r="D16" s="43">
        <f t="shared" ref="D16:E31" si="2">D15</f>
        <v>44025</v>
      </c>
      <c r="E16" s="43">
        <f t="shared" si="2"/>
        <v>44038</v>
      </c>
      <c r="F16" s="53">
        <f>Table27[[#This Row],[Rate Type]]</f>
        <v>0</v>
      </c>
      <c r="G16" s="38">
        <f>'Period One'!J15</f>
        <v>0</v>
      </c>
      <c r="H16" s="103">
        <v>0</v>
      </c>
      <c r="I16" s="40">
        <f t="shared" si="0"/>
        <v>20</v>
      </c>
      <c r="J16" s="41" t="str">
        <f t="shared" si="1"/>
        <v>$4.00</v>
      </c>
      <c r="K16" s="44" t="str">
        <f>IF(OR(G16&gt;19.99,(Table272[[#This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Table27[[#This Row],[Essential Occupation]]</f>
        <v>0</v>
      </c>
      <c r="D17" s="43">
        <f t="shared" si="2"/>
        <v>44025</v>
      </c>
      <c r="E17" s="43">
        <f t="shared" si="2"/>
        <v>44038</v>
      </c>
      <c r="F17" s="53">
        <f>Table27[[#This Row],[Rate Type]]</f>
        <v>0</v>
      </c>
      <c r="G17" s="38">
        <f>'Period One'!J16</f>
        <v>0</v>
      </c>
      <c r="H17" s="103">
        <v>0</v>
      </c>
      <c r="I17" s="40">
        <f t="shared" si="0"/>
        <v>20</v>
      </c>
      <c r="J17" s="41" t="str">
        <f t="shared" si="1"/>
        <v>$4.00</v>
      </c>
      <c r="K17" s="44" t="str">
        <f>IF(OR(G17&gt;19.99,(Table272[[#This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Table27[[#This Row],[Essential Occupation]]</f>
        <v>0</v>
      </c>
      <c r="D18" s="43">
        <f t="shared" si="2"/>
        <v>44025</v>
      </c>
      <c r="E18" s="43">
        <f t="shared" si="2"/>
        <v>44038</v>
      </c>
      <c r="F18" s="53">
        <f>Table27[[#This Row],[Rate Type]]</f>
        <v>0</v>
      </c>
      <c r="G18" s="38">
        <f>'Period One'!J17</f>
        <v>0</v>
      </c>
      <c r="H18" s="103">
        <v>0</v>
      </c>
      <c r="I18" s="40">
        <f t="shared" si="0"/>
        <v>20</v>
      </c>
      <c r="J18" s="41" t="str">
        <f t="shared" si="1"/>
        <v>$4.00</v>
      </c>
      <c r="K18" s="44" t="str">
        <f>IF(OR(G18&gt;19.99,(Table272[[#This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Table27[[#This Row],[Essential Occupation]]</f>
        <v>0</v>
      </c>
      <c r="D19" s="43">
        <f t="shared" si="2"/>
        <v>44025</v>
      </c>
      <c r="E19" s="43">
        <f t="shared" si="2"/>
        <v>44038</v>
      </c>
      <c r="F19" s="53">
        <f>Table27[[#This Row],[Rate Type]]</f>
        <v>0</v>
      </c>
      <c r="G19" s="38">
        <f>'Period One'!J18</f>
        <v>0</v>
      </c>
      <c r="H19" s="103">
        <v>0</v>
      </c>
      <c r="I19" s="40">
        <f t="shared" si="0"/>
        <v>20</v>
      </c>
      <c r="J19" s="41" t="str">
        <f t="shared" si="1"/>
        <v>$4.00</v>
      </c>
      <c r="K19" s="44" t="str">
        <f>IF(OR(G19&gt;19.99,(Table272[[#This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Table27[[#This Row],[Essential Occupation]]</f>
        <v>0</v>
      </c>
      <c r="D20" s="43">
        <f t="shared" si="2"/>
        <v>44025</v>
      </c>
      <c r="E20" s="43">
        <f t="shared" si="2"/>
        <v>44038</v>
      </c>
      <c r="F20" s="53">
        <f>Table27[[#This Row],[Rate Type]]</f>
        <v>0</v>
      </c>
      <c r="G20" s="38">
        <f>'Period One'!J19</f>
        <v>0</v>
      </c>
      <c r="H20" s="103">
        <v>0</v>
      </c>
      <c r="I20" s="40">
        <f t="shared" si="0"/>
        <v>20</v>
      </c>
      <c r="J20" s="41" t="str">
        <f t="shared" si="1"/>
        <v>$4.00</v>
      </c>
      <c r="K20" s="44" t="str">
        <f>IF(OR(G20&gt;19.99,(Table272[[#This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Table27[[#This Row],[Essential Occupation]]</f>
        <v>0</v>
      </c>
      <c r="D21" s="43">
        <f t="shared" si="2"/>
        <v>44025</v>
      </c>
      <c r="E21" s="43">
        <f t="shared" si="2"/>
        <v>44038</v>
      </c>
      <c r="F21" s="53">
        <f>Table27[[#This Row],[Rate Type]]</f>
        <v>0</v>
      </c>
      <c r="G21" s="38">
        <f>'Period One'!J20</f>
        <v>0</v>
      </c>
      <c r="H21" s="103">
        <v>0</v>
      </c>
      <c r="I21" s="40">
        <f t="shared" si="0"/>
        <v>20</v>
      </c>
      <c r="J21" s="41" t="str">
        <f t="shared" si="1"/>
        <v>$4.00</v>
      </c>
      <c r="K21" s="44" t="str">
        <f>IF(OR(G21&gt;19.99,(Table272[[#This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Table27[[#This Row],[Essential Occupation]]</f>
        <v>0</v>
      </c>
      <c r="D22" s="43">
        <f t="shared" si="2"/>
        <v>44025</v>
      </c>
      <c r="E22" s="43">
        <f t="shared" si="2"/>
        <v>44038</v>
      </c>
      <c r="F22" s="53">
        <f>Table27[[#This Row],[Rate Type]]</f>
        <v>0</v>
      </c>
      <c r="G22" s="38">
        <f>'Period One'!J21</f>
        <v>0</v>
      </c>
      <c r="H22" s="103">
        <v>0</v>
      </c>
      <c r="I22" s="40">
        <f t="shared" si="0"/>
        <v>20</v>
      </c>
      <c r="J22" s="41" t="str">
        <f t="shared" si="1"/>
        <v>$4.00</v>
      </c>
      <c r="K22" s="44" t="str">
        <f>IF(OR(G22&gt;19.99,(Table272[[#This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Table27[[#This Row],[Essential Occupation]]</f>
        <v>0</v>
      </c>
      <c r="D23" s="43">
        <f t="shared" si="2"/>
        <v>44025</v>
      </c>
      <c r="E23" s="43">
        <f t="shared" si="2"/>
        <v>44038</v>
      </c>
      <c r="F23" s="53">
        <f>Table27[[#This Row],[Rate Type]]</f>
        <v>0</v>
      </c>
      <c r="G23" s="38">
        <f>'Period One'!J22</f>
        <v>0</v>
      </c>
      <c r="H23" s="103">
        <v>0</v>
      </c>
      <c r="I23" s="40">
        <f t="shared" si="0"/>
        <v>20</v>
      </c>
      <c r="J23" s="41" t="str">
        <f t="shared" si="1"/>
        <v>$4.00</v>
      </c>
      <c r="K23" s="44" t="str">
        <f>IF(OR(G23&gt;19.99,(Table272[[#This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Table27[[#This Row],[Essential Occupation]]</f>
        <v>0</v>
      </c>
      <c r="D24" s="43">
        <f t="shared" si="2"/>
        <v>44025</v>
      </c>
      <c r="E24" s="43">
        <f t="shared" si="2"/>
        <v>44038</v>
      </c>
      <c r="F24" s="53">
        <f>Table27[[#This Row],[Rate Type]]</f>
        <v>0</v>
      </c>
      <c r="G24" s="38">
        <f>'Period One'!J23</f>
        <v>0</v>
      </c>
      <c r="H24" s="103">
        <v>0</v>
      </c>
      <c r="I24" s="40">
        <f t="shared" si="0"/>
        <v>20</v>
      </c>
      <c r="J24" s="41" t="str">
        <f t="shared" si="1"/>
        <v>$4.00</v>
      </c>
      <c r="K24" s="44" t="str">
        <f>IF(OR(G24&gt;19.99,(Table272[[#This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Table27[[#This Row],[Essential Occupation]]</f>
        <v>0</v>
      </c>
      <c r="D25" s="43">
        <f t="shared" si="2"/>
        <v>44025</v>
      </c>
      <c r="E25" s="43">
        <f t="shared" si="2"/>
        <v>44038</v>
      </c>
      <c r="F25" s="53">
        <f>Table27[[#This Row],[Rate Type]]</f>
        <v>0</v>
      </c>
      <c r="G25" s="38">
        <f>'Period One'!J24</f>
        <v>0</v>
      </c>
      <c r="H25" s="103">
        <v>0</v>
      </c>
      <c r="I25" s="40">
        <f t="shared" si="0"/>
        <v>20</v>
      </c>
      <c r="J25" s="41" t="str">
        <f t="shared" si="1"/>
        <v>$4.00</v>
      </c>
      <c r="K25" s="44" t="str">
        <f>IF(OR(G25&gt;19.99,(Table272[[#This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Table27[[#This Row],[Essential Occupation]]</f>
        <v>0</v>
      </c>
      <c r="D26" s="43">
        <f t="shared" si="2"/>
        <v>44025</v>
      </c>
      <c r="E26" s="43">
        <f t="shared" si="2"/>
        <v>44038</v>
      </c>
      <c r="F26" s="53">
        <f>Table27[[#This Row],[Rate Type]]</f>
        <v>0</v>
      </c>
      <c r="G26" s="38">
        <f>'Period One'!J25</f>
        <v>0</v>
      </c>
      <c r="H26" s="103">
        <v>0</v>
      </c>
      <c r="I26" s="40">
        <f t="shared" si="0"/>
        <v>20</v>
      </c>
      <c r="J26" s="41" t="str">
        <f t="shared" si="1"/>
        <v>$4.00</v>
      </c>
      <c r="K26" s="44" t="str">
        <f>IF(OR(G26&gt;19.99,(Table272[[#This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Table27[[#This Row],[Essential Occupation]]</f>
        <v>0</v>
      </c>
      <c r="D27" s="43">
        <f t="shared" si="2"/>
        <v>44025</v>
      </c>
      <c r="E27" s="43">
        <f t="shared" si="2"/>
        <v>44038</v>
      </c>
      <c r="F27" s="53">
        <f>Table27[[#This Row],[Rate Type]]</f>
        <v>0</v>
      </c>
      <c r="G27" s="38">
        <f>'Period One'!J26</f>
        <v>0</v>
      </c>
      <c r="H27" s="103">
        <v>0</v>
      </c>
      <c r="I27" s="40">
        <f t="shared" si="0"/>
        <v>20</v>
      </c>
      <c r="J27" s="41" t="str">
        <f t="shared" si="1"/>
        <v>$4.00</v>
      </c>
      <c r="K27" s="44" t="str">
        <f>IF(OR(G27&gt;19.99,(Table272[[#This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Table27[[#This Row],[Essential Occupation]]</f>
        <v>0</v>
      </c>
      <c r="D28" s="43">
        <f t="shared" si="2"/>
        <v>44025</v>
      </c>
      <c r="E28" s="43">
        <f t="shared" si="2"/>
        <v>44038</v>
      </c>
      <c r="F28" s="53">
        <f>Table27[[#This Row],[Rate Type]]</f>
        <v>0</v>
      </c>
      <c r="G28" s="38">
        <f>'Period One'!J27</f>
        <v>0</v>
      </c>
      <c r="H28" s="103">
        <v>0</v>
      </c>
      <c r="I28" s="40">
        <f t="shared" si="0"/>
        <v>20</v>
      </c>
      <c r="J28" s="41" t="str">
        <f t="shared" si="1"/>
        <v>$4.00</v>
      </c>
      <c r="K28" s="44" t="str">
        <f>IF(OR(G28&gt;19.99,(Table272[[#This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Table27[[#This Row],[Essential Occupation]]</f>
        <v>0</v>
      </c>
      <c r="D29" s="43">
        <f t="shared" si="2"/>
        <v>44025</v>
      </c>
      <c r="E29" s="43">
        <f t="shared" si="2"/>
        <v>44038</v>
      </c>
      <c r="F29" s="53">
        <f>Table27[[#This Row],[Rate Type]]</f>
        <v>0</v>
      </c>
      <c r="G29" s="38">
        <f>'Period One'!J28</f>
        <v>0</v>
      </c>
      <c r="H29" s="103">
        <v>0</v>
      </c>
      <c r="I29" s="40">
        <f t="shared" si="0"/>
        <v>20</v>
      </c>
      <c r="J29" s="41" t="str">
        <f t="shared" si="1"/>
        <v>$4.00</v>
      </c>
      <c r="K29" s="44" t="str">
        <f>IF(OR(G29&gt;19.99,(Table272[[#This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Table27[[#This Row],[Essential Occupation]]</f>
        <v>0</v>
      </c>
      <c r="D30" s="43">
        <f t="shared" si="2"/>
        <v>44025</v>
      </c>
      <c r="E30" s="43">
        <f t="shared" si="2"/>
        <v>44038</v>
      </c>
      <c r="F30" s="53">
        <f>Table27[[#This Row],[Rate Type]]</f>
        <v>0</v>
      </c>
      <c r="G30" s="38">
        <f>'Period One'!J29</f>
        <v>0</v>
      </c>
      <c r="H30" s="103">
        <v>0</v>
      </c>
      <c r="I30" s="40">
        <f t="shared" si="0"/>
        <v>20</v>
      </c>
      <c r="J30" s="41" t="str">
        <f t="shared" si="1"/>
        <v>$4.00</v>
      </c>
      <c r="K30" s="44" t="str">
        <f>IF(OR(G30&gt;19.99,(Table272[[#This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Table27[[#This Row],[Essential Occupation]]</f>
        <v>0</v>
      </c>
      <c r="D31" s="43">
        <f t="shared" si="2"/>
        <v>44025</v>
      </c>
      <c r="E31" s="43">
        <f t="shared" si="2"/>
        <v>44038</v>
      </c>
      <c r="F31" s="53">
        <f>Table27[[#This Row],[Rate Type]]</f>
        <v>0</v>
      </c>
      <c r="G31" s="38">
        <f>'Period One'!J30</f>
        <v>0</v>
      </c>
      <c r="H31" s="103">
        <v>0</v>
      </c>
      <c r="I31" s="40">
        <f t="shared" si="0"/>
        <v>20</v>
      </c>
      <c r="J31" s="41" t="str">
        <f t="shared" si="1"/>
        <v>$4.00</v>
      </c>
      <c r="K31" s="44" t="str">
        <f>IF(OR(G31&gt;19.99,(Table272[[#This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Table27[[#This Row],[Essential Occupation]]</f>
        <v>0</v>
      </c>
      <c r="D32" s="43">
        <f t="shared" ref="D32:E47" si="3">D31</f>
        <v>44025</v>
      </c>
      <c r="E32" s="43">
        <f t="shared" si="3"/>
        <v>44038</v>
      </c>
      <c r="F32" s="53">
        <f>Table27[[#This Row],[Rate Type]]</f>
        <v>0</v>
      </c>
      <c r="G32" s="38">
        <f>'Period One'!J31</f>
        <v>0</v>
      </c>
      <c r="H32" s="103">
        <v>0</v>
      </c>
      <c r="I32" s="40">
        <f t="shared" si="0"/>
        <v>20</v>
      </c>
      <c r="J32" s="41" t="str">
        <f t="shared" si="1"/>
        <v>$4.00</v>
      </c>
      <c r="K32" s="44" t="str">
        <f>IF(OR(G32&gt;19.99,(Table272[[#This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Table27[[#This Row],[Essential Occupation]]</f>
        <v>0</v>
      </c>
      <c r="D33" s="43">
        <f t="shared" si="3"/>
        <v>44025</v>
      </c>
      <c r="E33" s="43">
        <f t="shared" si="3"/>
        <v>44038</v>
      </c>
      <c r="F33" s="53">
        <f>Table27[[#This Row],[Rate Type]]</f>
        <v>0</v>
      </c>
      <c r="G33" s="38">
        <f>'Period One'!J32</f>
        <v>0</v>
      </c>
      <c r="H33" s="103">
        <v>0</v>
      </c>
      <c r="I33" s="40">
        <f t="shared" si="0"/>
        <v>20</v>
      </c>
      <c r="J33" s="41" t="str">
        <f t="shared" si="1"/>
        <v>$4.00</v>
      </c>
      <c r="K33" s="44" t="str">
        <f>IF(OR(G33&gt;19.99,(Table272[[#This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Table27[[#This Row],[Essential Occupation]]</f>
        <v>0</v>
      </c>
      <c r="D34" s="43">
        <f t="shared" si="3"/>
        <v>44025</v>
      </c>
      <c r="E34" s="43">
        <f t="shared" si="3"/>
        <v>44038</v>
      </c>
      <c r="F34" s="53">
        <f>Table27[[#This Row],[Rate Type]]</f>
        <v>0</v>
      </c>
      <c r="G34" s="38">
        <f>'Period One'!J33</f>
        <v>0</v>
      </c>
      <c r="H34" s="103">
        <v>0</v>
      </c>
      <c r="I34" s="40">
        <f t="shared" si="0"/>
        <v>20</v>
      </c>
      <c r="J34" s="41" t="str">
        <f t="shared" si="1"/>
        <v>$4.00</v>
      </c>
      <c r="K34" s="44" t="str">
        <f>IF(OR(G34&gt;19.99,(Table272[[#This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Table27[[#This Row],[Essential Occupation]]</f>
        <v>0</v>
      </c>
      <c r="D35" s="43">
        <f t="shared" si="3"/>
        <v>44025</v>
      </c>
      <c r="E35" s="43">
        <f t="shared" si="3"/>
        <v>44038</v>
      </c>
      <c r="F35" s="53">
        <f>Table27[[#This Row],[Rate Type]]</f>
        <v>0</v>
      </c>
      <c r="G35" s="38">
        <f>'Period One'!J34</f>
        <v>0</v>
      </c>
      <c r="H35" s="103">
        <v>0</v>
      </c>
      <c r="I35" s="40">
        <f t="shared" si="0"/>
        <v>20</v>
      </c>
      <c r="J35" s="41" t="str">
        <f t="shared" si="1"/>
        <v>$4.00</v>
      </c>
      <c r="K35" s="44" t="str">
        <f>IF(OR(G35&gt;19.99,(Table272[[#This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Table27[[#This Row],[Essential Occupation]]</f>
        <v>0</v>
      </c>
      <c r="D36" s="43">
        <f t="shared" si="3"/>
        <v>44025</v>
      </c>
      <c r="E36" s="43">
        <f t="shared" si="3"/>
        <v>44038</v>
      </c>
      <c r="F36" s="53">
        <f>Table27[[#This Row],[Rate Type]]</f>
        <v>0</v>
      </c>
      <c r="G36" s="38">
        <f>'Period One'!J35</f>
        <v>0</v>
      </c>
      <c r="H36" s="103">
        <v>0</v>
      </c>
      <c r="I36" s="40">
        <f t="shared" si="0"/>
        <v>20</v>
      </c>
      <c r="J36" s="41" t="str">
        <f t="shared" si="1"/>
        <v>$4.00</v>
      </c>
      <c r="K36" s="44" t="str">
        <f>IF(OR(G36&gt;19.99,(Table272[[#This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Table27[[#This Row],[Essential Occupation]]</f>
        <v>0</v>
      </c>
      <c r="D37" s="43">
        <f t="shared" si="3"/>
        <v>44025</v>
      </c>
      <c r="E37" s="43">
        <f t="shared" si="3"/>
        <v>44038</v>
      </c>
      <c r="F37" s="53">
        <f>Table27[[#This Row],[Rate Type]]</f>
        <v>0</v>
      </c>
      <c r="G37" s="38">
        <f>'Period One'!J36</f>
        <v>0</v>
      </c>
      <c r="H37" s="103">
        <v>0</v>
      </c>
      <c r="I37" s="40">
        <f t="shared" si="0"/>
        <v>20</v>
      </c>
      <c r="J37" s="41" t="str">
        <f t="shared" si="1"/>
        <v>$4.00</v>
      </c>
      <c r="K37" s="44" t="str">
        <f>IF(OR(G37&gt;19.99,(Table272[[#This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Table27[[#This Row],[Essential Occupation]]</f>
        <v>0</v>
      </c>
      <c r="D38" s="43">
        <f t="shared" si="3"/>
        <v>44025</v>
      </c>
      <c r="E38" s="43">
        <f t="shared" si="3"/>
        <v>44038</v>
      </c>
      <c r="F38" s="53">
        <f>Table27[[#This Row],[Rate Type]]</f>
        <v>0</v>
      </c>
      <c r="G38" s="38">
        <f>'Period One'!J37</f>
        <v>0</v>
      </c>
      <c r="H38" s="103">
        <v>0</v>
      </c>
      <c r="I38" s="40">
        <f t="shared" si="0"/>
        <v>20</v>
      </c>
      <c r="J38" s="41" t="str">
        <f t="shared" si="1"/>
        <v>$4.00</v>
      </c>
      <c r="K38" s="44" t="str">
        <f>IF(OR(G38&gt;19.99,(Table272[[#This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Table27[[#This Row],[Essential Occupation]]</f>
        <v>0</v>
      </c>
      <c r="D39" s="43">
        <f t="shared" si="3"/>
        <v>44025</v>
      </c>
      <c r="E39" s="43">
        <f t="shared" si="3"/>
        <v>44038</v>
      </c>
      <c r="F39" s="53">
        <f>Table27[[#This Row],[Rate Type]]</f>
        <v>0</v>
      </c>
      <c r="G39" s="38">
        <f>'Period One'!J38</f>
        <v>0</v>
      </c>
      <c r="H39" s="103">
        <v>0</v>
      </c>
      <c r="I39" s="40">
        <f t="shared" si="0"/>
        <v>20</v>
      </c>
      <c r="J39" s="41" t="str">
        <f t="shared" si="1"/>
        <v>$4.00</v>
      </c>
      <c r="K39" s="44" t="str">
        <f>IF(OR(G39&gt;19.99,(Table272[[#This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Table27[[#This Row],[Essential Occupation]]</f>
        <v>0</v>
      </c>
      <c r="D40" s="43">
        <f t="shared" si="3"/>
        <v>44025</v>
      </c>
      <c r="E40" s="43">
        <f t="shared" si="3"/>
        <v>44038</v>
      </c>
      <c r="F40" s="53">
        <f>Table27[[#This Row],[Rate Type]]</f>
        <v>0</v>
      </c>
      <c r="G40" s="38">
        <f>'Period One'!J39</f>
        <v>0</v>
      </c>
      <c r="H40" s="103">
        <v>0</v>
      </c>
      <c r="I40" s="40">
        <f t="shared" si="0"/>
        <v>20</v>
      </c>
      <c r="J40" s="41" t="str">
        <f t="shared" si="1"/>
        <v>$4.00</v>
      </c>
      <c r="K40" s="44" t="str">
        <f>IF(OR(G40&gt;19.99,(Table272[[#This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Table27[[#This Row],[Essential Occupation]]</f>
        <v>0</v>
      </c>
      <c r="D41" s="43">
        <f t="shared" si="3"/>
        <v>44025</v>
      </c>
      <c r="E41" s="43">
        <f t="shared" si="3"/>
        <v>44038</v>
      </c>
      <c r="F41" s="53">
        <f>Table27[[#This Row],[Rate Type]]</f>
        <v>0</v>
      </c>
      <c r="G41" s="38">
        <f>'Period One'!J40</f>
        <v>0</v>
      </c>
      <c r="H41" s="103">
        <v>0</v>
      </c>
      <c r="I41" s="40">
        <f t="shared" si="0"/>
        <v>20</v>
      </c>
      <c r="J41" s="41" t="str">
        <f t="shared" si="1"/>
        <v>$4.00</v>
      </c>
      <c r="K41" s="44" t="str">
        <f>IF(OR(G41&gt;19.99,(Table272[[#This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Table27[[#This Row],[Essential Occupation]]</f>
        <v>0</v>
      </c>
      <c r="D42" s="43">
        <f t="shared" si="3"/>
        <v>44025</v>
      </c>
      <c r="E42" s="43">
        <f t="shared" si="3"/>
        <v>44038</v>
      </c>
      <c r="F42" s="53">
        <f>Table27[[#This Row],[Rate Type]]</f>
        <v>0</v>
      </c>
      <c r="G42" s="38">
        <f>'Period One'!J41</f>
        <v>0</v>
      </c>
      <c r="H42" s="103">
        <v>0</v>
      </c>
      <c r="I42" s="40">
        <f t="shared" si="0"/>
        <v>20</v>
      </c>
      <c r="J42" s="41" t="str">
        <f t="shared" si="1"/>
        <v>$4.00</v>
      </c>
      <c r="K42" s="44" t="str">
        <f>IF(OR(G42&gt;19.99,(Table272[[#This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Table27[[#This Row],[Essential Occupation]]</f>
        <v>0</v>
      </c>
      <c r="D43" s="43">
        <f t="shared" si="3"/>
        <v>44025</v>
      </c>
      <c r="E43" s="43">
        <f t="shared" si="3"/>
        <v>44038</v>
      </c>
      <c r="F43" s="53">
        <f>Table27[[#This Row],[Rate Type]]</f>
        <v>0</v>
      </c>
      <c r="G43" s="38">
        <f>'Period One'!J42</f>
        <v>0</v>
      </c>
      <c r="H43" s="103">
        <v>0</v>
      </c>
      <c r="I43" s="40">
        <f t="shared" si="0"/>
        <v>20</v>
      </c>
      <c r="J43" s="41" t="str">
        <f t="shared" si="1"/>
        <v>$4.00</v>
      </c>
      <c r="K43" s="44" t="str">
        <f>IF(OR(G43&gt;19.99,(Table272[[#This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Table27[[#This Row],[Essential Occupation]]</f>
        <v>0</v>
      </c>
      <c r="D44" s="43">
        <f t="shared" si="3"/>
        <v>44025</v>
      </c>
      <c r="E44" s="43">
        <f t="shared" si="3"/>
        <v>44038</v>
      </c>
      <c r="F44" s="53">
        <f>Table27[[#This Row],[Rate Type]]</f>
        <v>0</v>
      </c>
      <c r="G44" s="38">
        <f>'Period One'!J43</f>
        <v>0</v>
      </c>
      <c r="H44" s="103">
        <v>0</v>
      </c>
      <c r="I44" s="40">
        <f t="shared" si="0"/>
        <v>20</v>
      </c>
      <c r="J44" s="41" t="str">
        <f t="shared" si="1"/>
        <v>$4.00</v>
      </c>
      <c r="K44" s="44" t="str">
        <f>IF(OR(G44&gt;19.99,(Table272[[#This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Table27[[#This Row],[Essential Occupation]]</f>
        <v>0</v>
      </c>
      <c r="D45" s="43">
        <f t="shared" si="3"/>
        <v>44025</v>
      </c>
      <c r="E45" s="43">
        <f t="shared" si="3"/>
        <v>44038</v>
      </c>
      <c r="F45" s="53">
        <f>Table27[[#This Row],[Rate Type]]</f>
        <v>0</v>
      </c>
      <c r="G45" s="38">
        <f>'Period One'!J44</f>
        <v>0</v>
      </c>
      <c r="H45" s="103">
        <v>0</v>
      </c>
      <c r="I45" s="40">
        <f t="shared" si="0"/>
        <v>20</v>
      </c>
      <c r="J45" s="41" t="str">
        <f t="shared" si="1"/>
        <v>$4.00</v>
      </c>
      <c r="K45" s="44" t="str">
        <f>IF(OR(G45&gt;19.99,(Table272[[#This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Table27[[#This Row],[Essential Occupation]]</f>
        <v>0</v>
      </c>
      <c r="D46" s="43">
        <f t="shared" si="3"/>
        <v>44025</v>
      </c>
      <c r="E46" s="43">
        <f t="shared" si="3"/>
        <v>44038</v>
      </c>
      <c r="F46" s="53">
        <f>Table27[[#This Row],[Rate Type]]</f>
        <v>0</v>
      </c>
      <c r="G46" s="38">
        <f>'Period One'!J45</f>
        <v>0</v>
      </c>
      <c r="H46" s="103">
        <v>0</v>
      </c>
      <c r="I46" s="40">
        <f t="shared" si="0"/>
        <v>20</v>
      </c>
      <c r="J46" s="41" t="str">
        <f t="shared" si="1"/>
        <v>$4.00</v>
      </c>
      <c r="K46" s="44" t="str">
        <f>IF(OR(G46&gt;19.99,(Table272[[#This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Table27[[#This Row],[Essential Occupation]]</f>
        <v>0</v>
      </c>
      <c r="D47" s="43">
        <f t="shared" si="3"/>
        <v>44025</v>
      </c>
      <c r="E47" s="43">
        <f t="shared" si="3"/>
        <v>44038</v>
      </c>
      <c r="F47" s="53">
        <f>Table27[[#This Row],[Rate Type]]</f>
        <v>0</v>
      </c>
      <c r="G47" s="38">
        <f>'Period One'!J46</f>
        <v>0</v>
      </c>
      <c r="H47" s="103">
        <v>0</v>
      </c>
      <c r="I47" s="40">
        <f t="shared" si="0"/>
        <v>20</v>
      </c>
      <c r="J47" s="41" t="str">
        <f t="shared" si="1"/>
        <v>$4.00</v>
      </c>
      <c r="K47" s="44" t="str">
        <f>IF(OR(G47&gt;19.99,(Table272[[#This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Table27[[#This Row],[Essential Occupation]]</f>
        <v>0</v>
      </c>
      <c r="D48" s="43">
        <f t="shared" ref="D48:E63" si="4">D47</f>
        <v>44025</v>
      </c>
      <c r="E48" s="43">
        <f t="shared" si="4"/>
        <v>44038</v>
      </c>
      <c r="F48" s="53">
        <f>Table27[[#This Row],[Rate Type]]</f>
        <v>0</v>
      </c>
      <c r="G48" s="38">
        <f>'Period One'!J47</f>
        <v>0</v>
      </c>
      <c r="H48" s="103">
        <v>0</v>
      </c>
      <c r="I48" s="40">
        <f t="shared" si="0"/>
        <v>20</v>
      </c>
      <c r="J48" s="41" t="str">
        <f t="shared" si="1"/>
        <v>$4.00</v>
      </c>
      <c r="K48" s="44" t="str">
        <f>IF(OR(G48&gt;19.99,(Table272[[#This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Table27[[#This Row],[Essential Occupation]]</f>
        <v>0</v>
      </c>
      <c r="D49" s="43">
        <f t="shared" si="4"/>
        <v>44025</v>
      </c>
      <c r="E49" s="43">
        <f t="shared" si="4"/>
        <v>44038</v>
      </c>
      <c r="F49" s="53">
        <f>Table27[[#This Row],[Rate Type]]</f>
        <v>0</v>
      </c>
      <c r="G49" s="38">
        <f>'Period One'!J48</f>
        <v>0</v>
      </c>
      <c r="H49" s="103">
        <v>0</v>
      </c>
      <c r="I49" s="40">
        <f t="shared" si="0"/>
        <v>20</v>
      </c>
      <c r="J49" s="41" t="str">
        <f t="shared" si="1"/>
        <v>$4.00</v>
      </c>
      <c r="K49" s="44" t="str">
        <f>IF(OR(G49&gt;19.99,(Table272[[#This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Table27[[#This Row],[Essential Occupation]]</f>
        <v>0</v>
      </c>
      <c r="D50" s="43">
        <f t="shared" si="4"/>
        <v>44025</v>
      </c>
      <c r="E50" s="43">
        <f t="shared" si="4"/>
        <v>44038</v>
      </c>
      <c r="F50" s="53">
        <f>Table27[[#This Row],[Rate Type]]</f>
        <v>0</v>
      </c>
      <c r="G50" s="38">
        <f>'Period One'!J49</f>
        <v>0</v>
      </c>
      <c r="H50" s="103">
        <v>0</v>
      </c>
      <c r="I50" s="40">
        <f t="shared" si="0"/>
        <v>20</v>
      </c>
      <c r="J50" s="41" t="str">
        <f t="shared" si="1"/>
        <v>$4.00</v>
      </c>
      <c r="K50" s="44" t="str">
        <f>IF(OR(G50&gt;19.99,(Table272[[#This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Table27[[#This Row],[Essential Occupation]]</f>
        <v>0</v>
      </c>
      <c r="D51" s="43">
        <f t="shared" si="4"/>
        <v>44025</v>
      </c>
      <c r="E51" s="43">
        <f t="shared" si="4"/>
        <v>44038</v>
      </c>
      <c r="F51" s="53">
        <f>Table27[[#This Row],[Rate Type]]</f>
        <v>0</v>
      </c>
      <c r="G51" s="38">
        <f>'Period One'!J50</f>
        <v>0</v>
      </c>
      <c r="H51" s="103">
        <v>0</v>
      </c>
      <c r="I51" s="40">
        <f t="shared" si="0"/>
        <v>20</v>
      </c>
      <c r="J51" s="41" t="str">
        <f t="shared" si="1"/>
        <v>$4.00</v>
      </c>
      <c r="K51" s="44" t="str">
        <f>IF(OR(G51&gt;19.99,(Table272[[#This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Table27[[#This Row],[Essential Occupation]]</f>
        <v>0</v>
      </c>
      <c r="D52" s="43">
        <f t="shared" si="4"/>
        <v>44025</v>
      </c>
      <c r="E52" s="43">
        <f t="shared" si="4"/>
        <v>44038</v>
      </c>
      <c r="F52" s="53">
        <f>Table27[[#This Row],[Rate Type]]</f>
        <v>0</v>
      </c>
      <c r="G52" s="38">
        <f>'Period One'!J51</f>
        <v>0</v>
      </c>
      <c r="H52" s="103">
        <v>0</v>
      </c>
      <c r="I52" s="40">
        <f t="shared" si="0"/>
        <v>20</v>
      </c>
      <c r="J52" s="41" t="str">
        <f t="shared" si="1"/>
        <v>$4.00</v>
      </c>
      <c r="K52" s="44" t="str">
        <f>IF(OR(G52&gt;19.99,(Table272[[#This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Table27[[#This Row],[Essential Occupation]]</f>
        <v>0</v>
      </c>
      <c r="D53" s="43">
        <f t="shared" si="4"/>
        <v>44025</v>
      </c>
      <c r="E53" s="43">
        <f t="shared" si="4"/>
        <v>44038</v>
      </c>
      <c r="F53" s="53">
        <f>Table27[[#This Row],[Rate Type]]</f>
        <v>0</v>
      </c>
      <c r="G53" s="38">
        <f>'Period One'!J52</f>
        <v>0</v>
      </c>
      <c r="H53" s="103">
        <v>0</v>
      </c>
      <c r="I53" s="40">
        <f t="shared" si="0"/>
        <v>20</v>
      </c>
      <c r="J53" s="41" t="str">
        <f t="shared" si="1"/>
        <v>$4.00</v>
      </c>
      <c r="K53" s="44" t="str">
        <f>IF(OR(G53&gt;19.99,(Table272[[#This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Table27[[#This Row],[Essential Occupation]]</f>
        <v>0</v>
      </c>
      <c r="D54" s="43">
        <f t="shared" si="4"/>
        <v>44025</v>
      </c>
      <c r="E54" s="43">
        <f t="shared" si="4"/>
        <v>44038</v>
      </c>
      <c r="F54" s="53">
        <f>Table27[[#This Row],[Rate Type]]</f>
        <v>0</v>
      </c>
      <c r="G54" s="38">
        <f>'Period One'!J53</f>
        <v>0</v>
      </c>
      <c r="H54" s="103">
        <v>0</v>
      </c>
      <c r="I54" s="40">
        <f t="shared" si="0"/>
        <v>20</v>
      </c>
      <c r="J54" s="41" t="str">
        <f t="shared" si="1"/>
        <v>$4.00</v>
      </c>
      <c r="K54" s="44" t="str">
        <f>IF(OR(G54&gt;19.99,(Table272[[#This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Table27[[#This Row],[Essential Occupation]]</f>
        <v>0</v>
      </c>
      <c r="D55" s="43">
        <f t="shared" si="4"/>
        <v>44025</v>
      </c>
      <c r="E55" s="43">
        <f t="shared" si="4"/>
        <v>44038</v>
      </c>
      <c r="F55" s="53">
        <f>Table27[[#This Row],[Rate Type]]</f>
        <v>0</v>
      </c>
      <c r="G55" s="38">
        <f>'Period One'!J54</f>
        <v>0</v>
      </c>
      <c r="H55" s="103">
        <v>0</v>
      </c>
      <c r="I55" s="40">
        <f t="shared" si="0"/>
        <v>20</v>
      </c>
      <c r="J55" s="41" t="str">
        <f t="shared" si="1"/>
        <v>$4.00</v>
      </c>
      <c r="K55" s="44" t="str">
        <f>IF(OR(G55&gt;19.99,(Table272[[#This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Table27[[#This Row],[Essential Occupation]]</f>
        <v>0</v>
      </c>
      <c r="D56" s="43">
        <f t="shared" si="4"/>
        <v>44025</v>
      </c>
      <c r="E56" s="43">
        <f t="shared" si="4"/>
        <v>44038</v>
      </c>
      <c r="F56" s="53">
        <f>Table27[[#This Row],[Rate Type]]</f>
        <v>0</v>
      </c>
      <c r="G56" s="38">
        <f>'Period One'!J55</f>
        <v>0</v>
      </c>
      <c r="H56" s="103">
        <v>0</v>
      </c>
      <c r="I56" s="40">
        <f t="shared" si="0"/>
        <v>20</v>
      </c>
      <c r="J56" s="41" t="str">
        <f t="shared" si="1"/>
        <v>$4.00</v>
      </c>
      <c r="K56" s="44" t="str">
        <f>IF(OR(G56&gt;19.99,(Table272[[#This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Table27[[#This Row],[Essential Occupation]]</f>
        <v>0</v>
      </c>
      <c r="D57" s="43">
        <f t="shared" si="4"/>
        <v>44025</v>
      </c>
      <c r="E57" s="43">
        <f t="shared" si="4"/>
        <v>44038</v>
      </c>
      <c r="F57" s="53">
        <f>Table27[[#This Row],[Rate Type]]</f>
        <v>0</v>
      </c>
      <c r="G57" s="38">
        <f>'Period One'!J56</f>
        <v>0</v>
      </c>
      <c r="H57" s="103">
        <v>0</v>
      </c>
      <c r="I57" s="40">
        <f t="shared" si="0"/>
        <v>20</v>
      </c>
      <c r="J57" s="41" t="str">
        <f t="shared" si="1"/>
        <v>$4.00</v>
      </c>
      <c r="K57" s="44" t="str">
        <f>IF(OR(G57&gt;19.99,(Table272[[#This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Table27[[#This Row],[Essential Occupation]]</f>
        <v>0</v>
      </c>
      <c r="D58" s="43">
        <f t="shared" si="4"/>
        <v>44025</v>
      </c>
      <c r="E58" s="43">
        <f t="shared" si="4"/>
        <v>44038</v>
      </c>
      <c r="F58" s="53">
        <f>Table27[[#This Row],[Rate Type]]</f>
        <v>0</v>
      </c>
      <c r="G58" s="38">
        <f>'Period One'!J57</f>
        <v>0</v>
      </c>
      <c r="H58" s="103">
        <v>0</v>
      </c>
      <c r="I58" s="40">
        <f t="shared" si="0"/>
        <v>20</v>
      </c>
      <c r="J58" s="41" t="str">
        <f t="shared" si="1"/>
        <v>$4.00</v>
      </c>
      <c r="K58" s="44" t="str">
        <f>IF(OR(G58&gt;19.99,(Table272[[#This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Table27[[#This Row],[Essential Occupation]]</f>
        <v>0</v>
      </c>
      <c r="D59" s="43">
        <f t="shared" si="4"/>
        <v>44025</v>
      </c>
      <c r="E59" s="43">
        <f t="shared" si="4"/>
        <v>44038</v>
      </c>
      <c r="F59" s="53">
        <f>Table27[[#This Row],[Rate Type]]</f>
        <v>0</v>
      </c>
      <c r="G59" s="38">
        <f>'Period One'!J58</f>
        <v>0</v>
      </c>
      <c r="H59" s="103">
        <v>0</v>
      </c>
      <c r="I59" s="40">
        <f t="shared" si="0"/>
        <v>20</v>
      </c>
      <c r="J59" s="41" t="str">
        <f t="shared" si="1"/>
        <v>$4.00</v>
      </c>
      <c r="K59" s="44" t="str">
        <f>IF(OR(G59&gt;19.99,(Table272[[#This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Table27[[#This Row],[Essential Occupation]]</f>
        <v>0</v>
      </c>
      <c r="D60" s="43">
        <f t="shared" si="4"/>
        <v>44025</v>
      </c>
      <c r="E60" s="43">
        <f t="shared" si="4"/>
        <v>44038</v>
      </c>
      <c r="F60" s="53">
        <f>Table27[[#This Row],[Rate Type]]</f>
        <v>0</v>
      </c>
      <c r="G60" s="38">
        <f>'Period One'!J59</f>
        <v>0</v>
      </c>
      <c r="H60" s="103">
        <v>0</v>
      </c>
      <c r="I60" s="40">
        <f t="shared" si="0"/>
        <v>20</v>
      </c>
      <c r="J60" s="41" t="str">
        <f t="shared" si="1"/>
        <v>$4.00</v>
      </c>
      <c r="K60" s="44" t="str">
        <f>IF(OR(G60&gt;19.99,(Table272[[#This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Table27[[#This Row],[Essential Occupation]]</f>
        <v>0</v>
      </c>
      <c r="D61" s="43">
        <f t="shared" si="4"/>
        <v>44025</v>
      </c>
      <c r="E61" s="43">
        <f t="shared" si="4"/>
        <v>44038</v>
      </c>
      <c r="F61" s="53">
        <f>Table27[[#This Row],[Rate Type]]</f>
        <v>0</v>
      </c>
      <c r="G61" s="38">
        <f>'Period One'!J60</f>
        <v>0</v>
      </c>
      <c r="H61" s="103">
        <v>0</v>
      </c>
      <c r="I61" s="40">
        <f t="shared" si="0"/>
        <v>20</v>
      </c>
      <c r="J61" s="41" t="str">
        <f t="shared" si="1"/>
        <v>$4.00</v>
      </c>
      <c r="K61" s="44" t="str">
        <f>IF(OR(G61&gt;19.99,(Table272[[#This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Table27[[#This Row],[Essential Occupation]]</f>
        <v>0</v>
      </c>
      <c r="D62" s="43">
        <f t="shared" si="4"/>
        <v>44025</v>
      </c>
      <c r="E62" s="43">
        <f t="shared" si="4"/>
        <v>44038</v>
      </c>
      <c r="F62" s="53">
        <f>Table27[[#This Row],[Rate Type]]</f>
        <v>0</v>
      </c>
      <c r="G62" s="38">
        <f>'Period One'!J61</f>
        <v>0</v>
      </c>
      <c r="H62" s="103">
        <v>0</v>
      </c>
      <c r="I62" s="40">
        <f t="shared" si="0"/>
        <v>20</v>
      </c>
      <c r="J62" s="41" t="str">
        <f t="shared" si="1"/>
        <v>$4.00</v>
      </c>
      <c r="K62" s="44" t="str">
        <f>IF(OR(G62&gt;19.99,(Table272[[#This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Table27[[#This Row],[Essential Occupation]]</f>
        <v>0</v>
      </c>
      <c r="D63" s="43">
        <f t="shared" si="4"/>
        <v>44025</v>
      </c>
      <c r="E63" s="43">
        <f t="shared" si="4"/>
        <v>44038</v>
      </c>
      <c r="F63" s="53">
        <f>Table27[[#This Row],[Rate Type]]</f>
        <v>0</v>
      </c>
      <c r="G63" s="38">
        <f>'Period One'!J62</f>
        <v>0</v>
      </c>
      <c r="H63" s="103">
        <v>0</v>
      </c>
      <c r="I63" s="40">
        <f t="shared" si="0"/>
        <v>20</v>
      </c>
      <c r="J63" s="41" t="str">
        <f t="shared" si="1"/>
        <v>$4.00</v>
      </c>
      <c r="K63" s="44" t="str">
        <f>IF(OR(G63&gt;19.99,(Table272[[#This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Table27[[#This Row],[Essential Occupation]]</f>
        <v>0</v>
      </c>
      <c r="D64" s="43">
        <f t="shared" ref="D64:E79" si="5">D63</f>
        <v>44025</v>
      </c>
      <c r="E64" s="43">
        <f t="shared" si="5"/>
        <v>44038</v>
      </c>
      <c r="F64" s="53">
        <f>Table27[[#This Row],[Rate Type]]</f>
        <v>0</v>
      </c>
      <c r="G64" s="38">
        <f>'Period One'!J63</f>
        <v>0</v>
      </c>
      <c r="H64" s="103">
        <v>0</v>
      </c>
      <c r="I64" s="40">
        <f t="shared" si="0"/>
        <v>20</v>
      </c>
      <c r="J64" s="41" t="str">
        <f t="shared" si="1"/>
        <v>$4.00</v>
      </c>
      <c r="K64" s="44" t="str">
        <f>IF(OR(G64&gt;19.99,(Table272[[#This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Table27[[#This Row],[Essential Occupation]]</f>
        <v>0</v>
      </c>
      <c r="D65" s="43">
        <f t="shared" si="5"/>
        <v>44025</v>
      </c>
      <c r="E65" s="43">
        <f t="shared" si="5"/>
        <v>44038</v>
      </c>
      <c r="F65" s="53">
        <f>Table27[[#This Row],[Rate Type]]</f>
        <v>0</v>
      </c>
      <c r="G65" s="38">
        <f>'Period One'!J64</f>
        <v>0</v>
      </c>
      <c r="H65" s="103">
        <v>0</v>
      </c>
      <c r="I65" s="40">
        <f t="shared" si="0"/>
        <v>20</v>
      </c>
      <c r="J65" s="41" t="str">
        <f t="shared" si="1"/>
        <v>$4.00</v>
      </c>
      <c r="K65" s="44" t="str">
        <f>IF(OR(G65&gt;19.99,(Table272[[#This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Table27[[#This Row],[Essential Occupation]]</f>
        <v>0</v>
      </c>
      <c r="D66" s="43">
        <f t="shared" si="5"/>
        <v>44025</v>
      </c>
      <c r="E66" s="43">
        <f t="shared" si="5"/>
        <v>44038</v>
      </c>
      <c r="F66" s="53">
        <f>Table27[[#This Row],[Rate Type]]</f>
        <v>0</v>
      </c>
      <c r="G66" s="38">
        <f>'Period One'!J65</f>
        <v>0</v>
      </c>
      <c r="H66" s="103">
        <v>0</v>
      </c>
      <c r="I66" s="40">
        <f t="shared" si="0"/>
        <v>20</v>
      </c>
      <c r="J66" s="41" t="str">
        <f t="shared" si="1"/>
        <v>$4.00</v>
      </c>
      <c r="K66" s="44" t="str">
        <f>IF(OR(G66&gt;19.99,(Table272[[#This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Table27[[#This Row],[Essential Occupation]]</f>
        <v>0</v>
      </c>
      <c r="D67" s="43">
        <f t="shared" si="5"/>
        <v>44025</v>
      </c>
      <c r="E67" s="43">
        <f t="shared" si="5"/>
        <v>44038</v>
      </c>
      <c r="F67" s="53">
        <f>Table27[[#This Row],[Rate Type]]</f>
        <v>0</v>
      </c>
      <c r="G67" s="38">
        <f>'Period One'!J66</f>
        <v>0</v>
      </c>
      <c r="H67" s="103">
        <v>0</v>
      </c>
      <c r="I67" s="40">
        <f t="shared" si="0"/>
        <v>20</v>
      </c>
      <c r="J67" s="41" t="str">
        <f t="shared" si="1"/>
        <v>$4.00</v>
      </c>
      <c r="K67" s="44" t="str">
        <f>IF(OR(G67&gt;19.99,(Table272[[#This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Table27[[#This Row],[Essential Occupation]]</f>
        <v>0</v>
      </c>
      <c r="D68" s="43">
        <f t="shared" si="5"/>
        <v>44025</v>
      </c>
      <c r="E68" s="43">
        <f t="shared" si="5"/>
        <v>44038</v>
      </c>
      <c r="F68" s="53">
        <f>Table27[[#This Row],[Rate Type]]</f>
        <v>0</v>
      </c>
      <c r="G68" s="38">
        <f>'Period One'!J67</f>
        <v>0</v>
      </c>
      <c r="H68" s="103">
        <v>0</v>
      </c>
      <c r="I68" s="40">
        <f t="shared" si="0"/>
        <v>20</v>
      </c>
      <c r="J68" s="41" t="str">
        <f t="shared" si="1"/>
        <v>$4.00</v>
      </c>
      <c r="K68" s="44" t="str">
        <f>IF(OR(G68&gt;19.99,(Table272[[#This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Table27[[#This Row],[Essential Occupation]]</f>
        <v>0</v>
      </c>
      <c r="D69" s="43">
        <f t="shared" si="5"/>
        <v>44025</v>
      </c>
      <c r="E69" s="43">
        <f t="shared" si="5"/>
        <v>44038</v>
      </c>
      <c r="F69" s="53">
        <f>Table27[[#This Row],[Rate Type]]</f>
        <v>0</v>
      </c>
      <c r="G69" s="38">
        <f>'Period One'!J68</f>
        <v>0</v>
      </c>
      <c r="H69" s="103">
        <v>0</v>
      </c>
      <c r="I69" s="40">
        <f t="shared" si="0"/>
        <v>20</v>
      </c>
      <c r="J69" s="41" t="str">
        <f t="shared" si="1"/>
        <v>$4.00</v>
      </c>
      <c r="K69" s="44" t="str">
        <f>IF(OR(G69&gt;19.99,(Table272[[#This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Table27[[#This Row],[Essential Occupation]]</f>
        <v>0</v>
      </c>
      <c r="D70" s="43">
        <f t="shared" si="5"/>
        <v>44025</v>
      </c>
      <c r="E70" s="43">
        <f t="shared" si="5"/>
        <v>44038</v>
      </c>
      <c r="F70" s="53">
        <f>Table27[[#This Row],[Rate Type]]</f>
        <v>0</v>
      </c>
      <c r="G70" s="38">
        <f>'Period One'!J69</f>
        <v>0</v>
      </c>
      <c r="H70" s="103">
        <v>0</v>
      </c>
      <c r="I70" s="40">
        <f t="shared" si="0"/>
        <v>20</v>
      </c>
      <c r="J70" s="41" t="str">
        <f t="shared" si="1"/>
        <v>$4.00</v>
      </c>
      <c r="K70" s="44" t="str">
        <f>IF(OR(G70&gt;19.99,(Table272[[#This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Table27[[#This Row],[Essential Occupation]]</f>
        <v>0</v>
      </c>
      <c r="D71" s="43">
        <f t="shared" si="5"/>
        <v>44025</v>
      </c>
      <c r="E71" s="43">
        <f t="shared" si="5"/>
        <v>44038</v>
      </c>
      <c r="F71" s="53">
        <f>Table27[[#This Row],[Rate Type]]</f>
        <v>0</v>
      </c>
      <c r="G71" s="38">
        <f>'Period One'!J70</f>
        <v>0</v>
      </c>
      <c r="H71" s="103">
        <v>0</v>
      </c>
      <c r="I71" s="40">
        <f t="shared" si="0"/>
        <v>20</v>
      </c>
      <c r="J71" s="41" t="str">
        <f t="shared" si="1"/>
        <v>$4.00</v>
      </c>
      <c r="K71" s="44" t="str">
        <f>IF(OR(G71&gt;19.99,(Table272[[#This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Table27[[#This Row],[Essential Occupation]]</f>
        <v>0</v>
      </c>
      <c r="D72" s="43">
        <f t="shared" si="5"/>
        <v>44025</v>
      </c>
      <c r="E72" s="43">
        <f t="shared" si="5"/>
        <v>44038</v>
      </c>
      <c r="F72" s="53">
        <f>Table27[[#This Row],[Rate Type]]</f>
        <v>0</v>
      </c>
      <c r="G72" s="38">
        <f>'Period One'!J71</f>
        <v>0</v>
      </c>
      <c r="H72" s="103">
        <v>0</v>
      </c>
      <c r="I72" s="40">
        <f t="shared" si="0"/>
        <v>20</v>
      </c>
      <c r="J72" s="41" t="str">
        <f t="shared" si="1"/>
        <v>$4.00</v>
      </c>
      <c r="K72" s="44" t="str">
        <f>IF(OR(G72&gt;19.99,(Table272[[#This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Table27[[#This Row],[Essential Occupation]]</f>
        <v>0</v>
      </c>
      <c r="D73" s="43">
        <f t="shared" si="5"/>
        <v>44025</v>
      </c>
      <c r="E73" s="43">
        <f t="shared" si="5"/>
        <v>44038</v>
      </c>
      <c r="F73" s="53">
        <f>Table27[[#This Row],[Rate Type]]</f>
        <v>0</v>
      </c>
      <c r="G73" s="38">
        <f>'Period One'!J72</f>
        <v>0</v>
      </c>
      <c r="H73" s="103">
        <v>0</v>
      </c>
      <c r="I73" s="40">
        <f t="shared" si="0"/>
        <v>20</v>
      </c>
      <c r="J73" s="41" t="str">
        <f t="shared" si="1"/>
        <v>$4.00</v>
      </c>
      <c r="K73" s="44" t="str">
        <f>IF(OR(G73&gt;19.99,(Table272[[#This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Table27[[#This Row],[Essential Occupation]]</f>
        <v>0</v>
      </c>
      <c r="D74" s="43">
        <f t="shared" si="5"/>
        <v>44025</v>
      </c>
      <c r="E74" s="43">
        <f t="shared" si="5"/>
        <v>44038</v>
      </c>
      <c r="F74" s="53">
        <f>Table27[[#This Row],[Rate Type]]</f>
        <v>0</v>
      </c>
      <c r="G74" s="38">
        <f>'Period One'!J73</f>
        <v>0</v>
      </c>
      <c r="H74" s="103">
        <v>0</v>
      </c>
      <c r="I74" s="40">
        <f t="shared" si="0"/>
        <v>20</v>
      </c>
      <c r="J74" s="41" t="str">
        <f t="shared" si="1"/>
        <v>$4.00</v>
      </c>
      <c r="K74" s="44" t="str">
        <f>IF(OR(G74&gt;19.99,(Table272[[#This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Table27[[#This Row],[Essential Occupation]]</f>
        <v>0</v>
      </c>
      <c r="D75" s="43">
        <f t="shared" si="5"/>
        <v>44025</v>
      </c>
      <c r="E75" s="43">
        <f t="shared" si="5"/>
        <v>44038</v>
      </c>
      <c r="F75" s="53">
        <f>Table27[[#This Row],[Rate Type]]</f>
        <v>0</v>
      </c>
      <c r="G75" s="38">
        <f>'Period One'!J74</f>
        <v>0</v>
      </c>
      <c r="H75" s="103">
        <v>0</v>
      </c>
      <c r="I75" s="40">
        <f t="shared" si="0"/>
        <v>20</v>
      </c>
      <c r="J75" s="41" t="str">
        <f t="shared" si="1"/>
        <v>$4.00</v>
      </c>
      <c r="K75" s="44" t="str">
        <f>IF(OR(G75&gt;19.99,(Table272[[#This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Table27[[#This Row],[Essential Occupation]]</f>
        <v>0</v>
      </c>
      <c r="D76" s="43">
        <f t="shared" si="5"/>
        <v>44025</v>
      </c>
      <c r="E76" s="43">
        <f t="shared" si="5"/>
        <v>44038</v>
      </c>
      <c r="F76" s="53">
        <f>Table27[[#This Row],[Rate Type]]</f>
        <v>0</v>
      </c>
      <c r="G76" s="38">
        <f>'Period One'!J75</f>
        <v>0</v>
      </c>
      <c r="H76" s="103">
        <v>0</v>
      </c>
      <c r="I76" s="40">
        <f t="shared" si="0"/>
        <v>20</v>
      </c>
      <c r="J76" s="41" t="str">
        <f t="shared" si="1"/>
        <v>$4.00</v>
      </c>
      <c r="K76" s="44" t="str">
        <f>IF(OR(G76&gt;19.99,(Table272[[#This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Table27[[#This Row],[Essential Occupation]]</f>
        <v>0</v>
      </c>
      <c r="D77" s="43">
        <f t="shared" si="5"/>
        <v>44025</v>
      </c>
      <c r="E77" s="43">
        <f t="shared" si="5"/>
        <v>44038</v>
      </c>
      <c r="F77" s="53">
        <f>Table27[[#This Row],[Rate Type]]</f>
        <v>0</v>
      </c>
      <c r="G77" s="38">
        <f>'Period One'!J76</f>
        <v>0</v>
      </c>
      <c r="H77" s="103">
        <v>0</v>
      </c>
      <c r="I77" s="40">
        <f t="shared" si="0"/>
        <v>20</v>
      </c>
      <c r="J77" s="41" t="str">
        <f t="shared" si="1"/>
        <v>$4.00</v>
      </c>
      <c r="K77" s="44" t="str">
        <f>IF(OR(G77&gt;19.99,(Table272[[#This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Table27[[#This Row],[Essential Occupation]]</f>
        <v>0</v>
      </c>
      <c r="D78" s="43">
        <f t="shared" si="5"/>
        <v>44025</v>
      </c>
      <c r="E78" s="43">
        <f t="shared" si="5"/>
        <v>44038</v>
      </c>
      <c r="F78" s="53">
        <f>Table27[[#This Row],[Rate Type]]</f>
        <v>0</v>
      </c>
      <c r="G78" s="38">
        <f>'Period One'!J77</f>
        <v>0</v>
      </c>
      <c r="H78" s="103">
        <v>0</v>
      </c>
      <c r="I78" s="40">
        <f t="shared" si="0"/>
        <v>20</v>
      </c>
      <c r="J78" s="41" t="str">
        <f t="shared" si="1"/>
        <v>$4.00</v>
      </c>
      <c r="K78" s="44" t="str">
        <f>IF(OR(G78&gt;19.99,(Table272[[#This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Table27[[#This Row],[Essential Occupation]]</f>
        <v>0</v>
      </c>
      <c r="D79" s="43">
        <f t="shared" si="5"/>
        <v>44025</v>
      </c>
      <c r="E79" s="43">
        <f t="shared" si="5"/>
        <v>44038</v>
      </c>
      <c r="F79" s="53">
        <f>Table27[[#This Row],[Rate Type]]</f>
        <v>0</v>
      </c>
      <c r="G79" s="38">
        <f>'Period One'!J78</f>
        <v>0</v>
      </c>
      <c r="H79" s="103">
        <v>0</v>
      </c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Table27[[#This Row],[Essential Occupation]]</f>
        <v>0</v>
      </c>
      <c r="D80" s="43">
        <f t="shared" ref="D80:E95" si="8">D79</f>
        <v>44025</v>
      </c>
      <c r="E80" s="43">
        <f t="shared" si="8"/>
        <v>44038</v>
      </c>
      <c r="F80" s="53">
        <f>Table27[[#This Row],[Rate Type]]</f>
        <v>0</v>
      </c>
      <c r="G80" s="38">
        <f>'Period One'!J79</f>
        <v>0</v>
      </c>
      <c r="H80" s="103">
        <v>0</v>
      </c>
      <c r="I80" s="40">
        <f t="shared" si="6"/>
        <v>20</v>
      </c>
      <c r="J80" s="41" t="str">
        <f t="shared" si="7"/>
        <v>$4.00</v>
      </c>
      <c r="K80" s="44" t="str">
        <f>IF(OR(G80&gt;19.99,(Table272[[#This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Table27[[#This Row],[Essential Occupation]]</f>
        <v>0</v>
      </c>
      <c r="D81" s="43">
        <f t="shared" si="8"/>
        <v>44025</v>
      </c>
      <c r="E81" s="43">
        <f t="shared" si="8"/>
        <v>44038</v>
      </c>
      <c r="F81" s="53">
        <f>Table27[[#This Row],[Rate Type]]</f>
        <v>0</v>
      </c>
      <c r="G81" s="38">
        <f>'Period One'!J80</f>
        <v>0</v>
      </c>
      <c r="H81" s="103">
        <v>0</v>
      </c>
      <c r="I81" s="40">
        <f t="shared" si="6"/>
        <v>20</v>
      </c>
      <c r="J81" s="41" t="str">
        <f t="shared" si="7"/>
        <v>$4.00</v>
      </c>
      <c r="K81" s="44" t="str">
        <f>IF(OR(G81&gt;19.99,(Table272[[#This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Table27[[#This Row],[Essential Occupation]]</f>
        <v>0</v>
      </c>
      <c r="D82" s="43">
        <f t="shared" si="8"/>
        <v>44025</v>
      </c>
      <c r="E82" s="43">
        <f t="shared" si="8"/>
        <v>44038</v>
      </c>
      <c r="F82" s="53">
        <f>Table27[[#This Row],[Rate Type]]</f>
        <v>0</v>
      </c>
      <c r="G82" s="38">
        <f>'Period One'!J81</f>
        <v>0</v>
      </c>
      <c r="H82" s="103">
        <v>0</v>
      </c>
      <c r="I82" s="40">
        <f t="shared" si="6"/>
        <v>20</v>
      </c>
      <c r="J82" s="41" t="str">
        <f t="shared" si="7"/>
        <v>$4.00</v>
      </c>
      <c r="K82" s="44" t="str">
        <f>IF(OR(G82&gt;19.99,(Table272[[#This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Table27[[#This Row],[Essential Occupation]]</f>
        <v>0</v>
      </c>
      <c r="D83" s="43">
        <f t="shared" si="8"/>
        <v>44025</v>
      </c>
      <c r="E83" s="43">
        <f t="shared" si="8"/>
        <v>44038</v>
      </c>
      <c r="F83" s="53">
        <f>Table27[[#This Row],[Rate Type]]</f>
        <v>0</v>
      </c>
      <c r="G83" s="38">
        <f>'Period One'!J82</f>
        <v>0</v>
      </c>
      <c r="H83" s="103">
        <v>0</v>
      </c>
      <c r="I83" s="40">
        <f t="shared" si="6"/>
        <v>20</v>
      </c>
      <c r="J83" s="41" t="str">
        <f t="shared" si="7"/>
        <v>$4.00</v>
      </c>
      <c r="K83" s="44" t="str">
        <f>IF(OR(G83&gt;19.99,(Table272[[#This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Table27[[#This Row],[Essential Occupation]]</f>
        <v>0</v>
      </c>
      <c r="D84" s="43">
        <f t="shared" si="8"/>
        <v>44025</v>
      </c>
      <c r="E84" s="43">
        <f t="shared" si="8"/>
        <v>44038</v>
      </c>
      <c r="F84" s="53">
        <f>Table27[[#This Row],[Rate Type]]</f>
        <v>0</v>
      </c>
      <c r="G84" s="38">
        <f>'Period One'!J83</f>
        <v>0</v>
      </c>
      <c r="H84" s="103">
        <v>0</v>
      </c>
      <c r="I84" s="40">
        <f t="shared" si="6"/>
        <v>20</v>
      </c>
      <c r="J84" s="41" t="str">
        <f t="shared" si="7"/>
        <v>$4.00</v>
      </c>
      <c r="K84" s="44" t="str">
        <f>IF(OR(G84&gt;19.99,(Table272[[#This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Table27[[#This Row],[Essential Occupation]]</f>
        <v>0</v>
      </c>
      <c r="D85" s="43">
        <f t="shared" si="8"/>
        <v>44025</v>
      </c>
      <c r="E85" s="43">
        <f t="shared" si="8"/>
        <v>44038</v>
      </c>
      <c r="F85" s="53">
        <f>Table27[[#This Row],[Rate Type]]</f>
        <v>0</v>
      </c>
      <c r="G85" s="38">
        <f>'Period One'!J84</f>
        <v>0</v>
      </c>
      <c r="H85" s="103">
        <v>0</v>
      </c>
      <c r="I85" s="40">
        <f t="shared" si="6"/>
        <v>20</v>
      </c>
      <c r="J85" s="41" t="str">
        <f t="shared" si="7"/>
        <v>$4.00</v>
      </c>
      <c r="K85" s="44" t="str">
        <f>IF(OR(G85&gt;19.99,(Table272[[#This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Table27[[#This Row],[Essential Occupation]]</f>
        <v>0</v>
      </c>
      <c r="D86" s="43">
        <f t="shared" si="8"/>
        <v>44025</v>
      </c>
      <c r="E86" s="43">
        <f t="shared" si="8"/>
        <v>44038</v>
      </c>
      <c r="F86" s="53">
        <f>Table27[[#This Row],[Rate Type]]</f>
        <v>0</v>
      </c>
      <c r="G86" s="38">
        <f>'Period One'!J85</f>
        <v>0</v>
      </c>
      <c r="H86" s="103">
        <v>0</v>
      </c>
      <c r="I86" s="40">
        <f t="shared" si="6"/>
        <v>20</v>
      </c>
      <c r="J86" s="41" t="str">
        <f t="shared" si="7"/>
        <v>$4.00</v>
      </c>
      <c r="K86" s="44" t="str">
        <f>IF(OR(G86&gt;19.99,(Table272[[#This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Table27[[#This Row],[Essential Occupation]]</f>
        <v>0</v>
      </c>
      <c r="D87" s="43">
        <f t="shared" si="8"/>
        <v>44025</v>
      </c>
      <c r="E87" s="43">
        <f t="shared" si="8"/>
        <v>44038</v>
      </c>
      <c r="F87" s="53">
        <f>Table27[[#This Row],[Rate Type]]</f>
        <v>0</v>
      </c>
      <c r="G87" s="38">
        <f>'Period One'!J86</f>
        <v>0</v>
      </c>
      <c r="H87" s="103">
        <v>0</v>
      </c>
      <c r="I87" s="40">
        <f t="shared" si="6"/>
        <v>20</v>
      </c>
      <c r="J87" s="41" t="str">
        <f t="shared" si="7"/>
        <v>$4.00</v>
      </c>
      <c r="K87" s="44" t="str">
        <f>IF(OR(G87&gt;19.99,(Table272[[#This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Table27[[#This Row],[Essential Occupation]]</f>
        <v>0</v>
      </c>
      <c r="D88" s="43">
        <f t="shared" si="8"/>
        <v>44025</v>
      </c>
      <c r="E88" s="43">
        <f t="shared" si="8"/>
        <v>44038</v>
      </c>
      <c r="F88" s="53">
        <f>Table27[[#This Row],[Rate Type]]</f>
        <v>0</v>
      </c>
      <c r="G88" s="38">
        <f>'Period One'!J87</f>
        <v>0</v>
      </c>
      <c r="H88" s="103">
        <v>0</v>
      </c>
      <c r="I88" s="40">
        <f t="shared" si="6"/>
        <v>20</v>
      </c>
      <c r="J88" s="41" t="str">
        <f t="shared" si="7"/>
        <v>$4.00</v>
      </c>
      <c r="K88" s="44" t="str">
        <f>IF(OR(G88&gt;19.99,(Table272[[#This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Table27[[#This Row],[Essential Occupation]]</f>
        <v>0</v>
      </c>
      <c r="D89" s="43">
        <f t="shared" si="8"/>
        <v>44025</v>
      </c>
      <c r="E89" s="43">
        <f t="shared" si="8"/>
        <v>44038</v>
      </c>
      <c r="F89" s="53">
        <f>Table27[[#This Row],[Rate Type]]</f>
        <v>0</v>
      </c>
      <c r="G89" s="38">
        <f>'Period One'!J88</f>
        <v>0</v>
      </c>
      <c r="H89" s="103">
        <v>0</v>
      </c>
      <c r="I89" s="40">
        <f t="shared" si="6"/>
        <v>20</v>
      </c>
      <c r="J89" s="41" t="str">
        <f t="shared" si="7"/>
        <v>$4.00</v>
      </c>
      <c r="K89" s="44" t="str">
        <f>IF(OR(G89&gt;19.99,(Table272[[#This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Table27[[#This Row],[Essential Occupation]]</f>
        <v>0</v>
      </c>
      <c r="D90" s="43">
        <f t="shared" si="8"/>
        <v>44025</v>
      </c>
      <c r="E90" s="43">
        <f t="shared" si="8"/>
        <v>44038</v>
      </c>
      <c r="F90" s="53">
        <f>Table27[[#This Row],[Rate Type]]</f>
        <v>0</v>
      </c>
      <c r="G90" s="38">
        <f>'Period One'!J89</f>
        <v>0</v>
      </c>
      <c r="H90" s="103">
        <v>0</v>
      </c>
      <c r="I90" s="40">
        <f t="shared" si="6"/>
        <v>20</v>
      </c>
      <c r="J90" s="41" t="str">
        <f t="shared" si="7"/>
        <v>$4.00</v>
      </c>
      <c r="K90" s="44" t="str">
        <f>IF(OR(G90&gt;19.99,(Table272[[#This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Table27[[#This Row],[Essential Occupation]]</f>
        <v>0</v>
      </c>
      <c r="D91" s="43">
        <f t="shared" si="8"/>
        <v>44025</v>
      </c>
      <c r="E91" s="43">
        <f t="shared" si="8"/>
        <v>44038</v>
      </c>
      <c r="F91" s="53">
        <f>Table27[[#This Row],[Rate Type]]</f>
        <v>0</v>
      </c>
      <c r="G91" s="38">
        <f>'Period One'!J90</f>
        <v>0</v>
      </c>
      <c r="H91" s="103">
        <v>0</v>
      </c>
      <c r="I91" s="40">
        <f t="shared" si="6"/>
        <v>20</v>
      </c>
      <c r="J91" s="41" t="str">
        <f t="shared" si="7"/>
        <v>$4.00</v>
      </c>
      <c r="K91" s="44" t="str">
        <f>IF(OR(G91&gt;19.99,(Table272[[#This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Table27[[#This Row],[Essential Occupation]]</f>
        <v>0</v>
      </c>
      <c r="D92" s="43">
        <f t="shared" si="8"/>
        <v>44025</v>
      </c>
      <c r="E92" s="43">
        <f t="shared" si="8"/>
        <v>44038</v>
      </c>
      <c r="F92" s="53">
        <f>Table27[[#This Row],[Rate Type]]</f>
        <v>0</v>
      </c>
      <c r="G92" s="38">
        <f>'Period One'!J91</f>
        <v>0</v>
      </c>
      <c r="H92" s="103">
        <v>0</v>
      </c>
      <c r="I92" s="40">
        <f t="shared" si="6"/>
        <v>20</v>
      </c>
      <c r="J92" s="41" t="str">
        <f t="shared" si="7"/>
        <v>$4.00</v>
      </c>
      <c r="K92" s="44" t="str">
        <f>IF(OR(G92&gt;19.99,(Table272[[#This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Table27[[#This Row],[Essential Occupation]]</f>
        <v>0</v>
      </c>
      <c r="D93" s="43">
        <f t="shared" si="8"/>
        <v>44025</v>
      </c>
      <c r="E93" s="43">
        <f t="shared" si="8"/>
        <v>44038</v>
      </c>
      <c r="F93" s="53">
        <f>Table27[[#This Row],[Rate Type]]</f>
        <v>0</v>
      </c>
      <c r="G93" s="38">
        <f>'Period One'!J92</f>
        <v>0</v>
      </c>
      <c r="H93" s="103">
        <v>0</v>
      </c>
      <c r="I93" s="40">
        <f t="shared" si="6"/>
        <v>20</v>
      </c>
      <c r="J93" s="41" t="str">
        <f t="shared" si="7"/>
        <v>$4.00</v>
      </c>
      <c r="K93" s="44" t="str">
        <f>IF(OR(G93&gt;19.99,(Table272[[#This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Table27[[#This Row],[Essential Occupation]]</f>
        <v>0</v>
      </c>
      <c r="D94" s="43">
        <f t="shared" si="8"/>
        <v>44025</v>
      </c>
      <c r="E94" s="43">
        <f t="shared" si="8"/>
        <v>44038</v>
      </c>
      <c r="F94" s="53">
        <f>Table27[[#This Row],[Rate Type]]</f>
        <v>0</v>
      </c>
      <c r="G94" s="38">
        <f>'Period One'!J93</f>
        <v>0</v>
      </c>
      <c r="H94" s="103">
        <v>0</v>
      </c>
      <c r="I94" s="40">
        <f t="shared" si="6"/>
        <v>20</v>
      </c>
      <c r="J94" s="41" t="str">
        <f t="shared" si="7"/>
        <v>$4.00</v>
      </c>
      <c r="K94" s="44" t="str">
        <f>IF(OR(G94&gt;19.99,(Table272[[#This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Table27[[#This Row],[Essential Occupation]]</f>
        <v>0</v>
      </c>
      <c r="D95" s="43">
        <f t="shared" si="8"/>
        <v>44025</v>
      </c>
      <c r="E95" s="43">
        <f t="shared" si="8"/>
        <v>44038</v>
      </c>
      <c r="F95" s="53">
        <f>Table27[[#This Row],[Rate Type]]</f>
        <v>0</v>
      </c>
      <c r="G95" s="38">
        <f>'Period One'!J94</f>
        <v>0</v>
      </c>
      <c r="H95" s="103">
        <v>0</v>
      </c>
      <c r="I95" s="40">
        <f t="shared" si="6"/>
        <v>20</v>
      </c>
      <c r="J95" s="41" t="str">
        <f t="shared" si="7"/>
        <v>$4.00</v>
      </c>
      <c r="K95" s="44" t="str">
        <f>IF(OR(G95&gt;19.99,(Table272[[#This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Table27[[#This Row],[Essential Occupation]]</f>
        <v>0</v>
      </c>
      <c r="D96" s="43">
        <f t="shared" ref="D96:E111" si="9">D95</f>
        <v>44025</v>
      </c>
      <c r="E96" s="43">
        <f t="shared" si="9"/>
        <v>44038</v>
      </c>
      <c r="F96" s="53">
        <f>Table27[[#This Row],[Rate Type]]</f>
        <v>0</v>
      </c>
      <c r="G96" s="38">
        <f>'Period One'!J95</f>
        <v>0</v>
      </c>
      <c r="H96" s="103">
        <v>0</v>
      </c>
      <c r="I96" s="40">
        <f t="shared" si="6"/>
        <v>20</v>
      </c>
      <c r="J96" s="41" t="str">
        <f t="shared" si="7"/>
        <v>$4.00</v>
      </c>
      <c r="K96" s="44" t="str">
        <f>IF(OR(G96&gt;19.99,(Table272[[#This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Table27[[#This Row],[Essential Occupation]]</f>
        <v>0</v>
      </c>
      <c r="D97" s="43">
        <f t="shared" si="9"/>
        <v>44025</v>
      </c>
      <c r="E97" s="43">
        <f t="shared" si="9"/>
        <v>44038</v>
      </c>
      <c r="F97" s="53">
        <f>Table27[[#This Row],[Rate Type]]</f>
        <v>0</v>
      </c>
      <c r="G97" s="38">
        <f>'Period One'!J96</f>
        <v>0</v>
      </c>
      <c r="H97" s="103">
        <v>0</v>
      </c>
      <c r="I97" s="40">
        <f t="shared" si="6"/>
        <v>20</v>
      </c>
      <c r="J97" s="41" t="str">
        <f t="shared" si="7"/>
        <v>$4.00</v>
      </c>
      <c r="K97" s="44" t="str">
        <f>IF(OR(G97&gt;19.99,(Table272[[#This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Table27[[#This Row],[Essential Occupation]]</f>
        <v>0</v>
      </c>
      <c r="D98" s="43">
        <f t="shared" si="9"/>
        <v>44025</v>
      </c>
      <c r="E98" s="43">
        <f t="shared" si="9"/>
        <v>44038</v>
      </c>
      <c r="F98" s="53">
        <f>Table27[[#This Row],[Rate Type]]</f>
        <v>0</v>
      </c>
      <c r="G98" s="38">
        <f>'Period One'!J97</f>
        <v>0</v>
      </c>
      <c r="H98" s="103">
        <v>0</v>
      </c>
      <c r="I98" s="40">
        <f t="shared" si="6"/>
        <v>20</v>
      </c>
      <c r="J98" s="41" t="str">
        <f t="shared" si="7"/>
        <v>$4.00</v>
      </c>
      <c r="K98" s="44" t="str">
        <f>IF(OR(G98&gt;19.99,(Table272[[#This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Table27[[#This Row],[Essential Occupation]]</f>
        <v>0</v>
      </c>
      <c r="D99" s="43">
        <f t="shared" si="9"/>
        <v>44025</v>
      </c>
      <c r="E99" s="43">
        <f t="shared" si="9"/>
        <v>44038</v>
      </c>
      <c r="F99" s="53">
        <f>Table27[[#This Row],[Rate Type]]</f>
        <v>0</v>
      </c>
      <c r="G99" s="38">
        <f>'Period One'!J98</f>
        <v>0</v>
      </c>
      <c r="H99" s="103">
        <v>0</v>
      </c>
      <c r="I99" s="40">
        <f t="shared" si="6"/>
        <v>20</v>
      </c>
      <c r="J99" s="41" t="str">
        <f t="shared" si="7"/>
        <v>$4.00</v>
      </c>
      <c r="K99" s="44" t="str">
        <f>IF(OR(G99&gt;19.99,(Table272[[#This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Table27[[#This Row],[Essential Occupation]]</f>
        <v>0</v>
      </c>
      <c r="D100" s="43">
        <f t="shared" si="9"/>
        <v>44025</v>
      </c>
      <c r="E100" s="43">
        <f t="shared" si="9"/>
        <v>44038</v>
      </c>
      <c r="F100" s="53">
        <f>Table27[[#This Row],[Rate Type]]</f>
        <v>0</v>
      </c>
      <c r="G100" s="38">
        <f>'Period One'!J99</f>
        <v>0</v>
      </c>
      <c r="H100" s="103">
        <v>0</v>
      </c>
      <c r="I100" s="40">
        <f t="shared" si="6"/>
        <v>20</v>
      </c>
      <c r="J100" s="41" t="str">
        <f t="shared" si="7"/>
        <v>$4.00</v>
      </c>
      <c r="K100" s="44" t="str">
        <f>IF(OR(G100&gt;19.99,(Table272[[#This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Table27[[#This Row],[Essential Occupation]]</f>
        <v>0</v>
      </c>
      <c r="D101" s="43">
        <f t="shared" si="9"/>
        <v>44025</v>
      </c>
      <c r="E101" s="43">
        <f t="shared" si="9"/>
        <v>44038</v>
      </c>
      <c r="F101" s="53">
        <f>Table27[[#This Row],[Rate Type]]</f>
        <v>0</v>
      </c>
      <c r="G101" s="38">
        <f>'Period One'!J100</f>
        <v>0</v>
      </c>
      <c r="H101" s="103">
        <v>0</v>
      </c>
      <c r="I101" s="40">
        <f t="shared" si="6"/>
        <v>20</v>
      </c>
      <c r="J101" s="41" t="str">
        <f t="shared" si="7"/>
        <v>$4.00</v>
      </c>
      <c r="K101" s="44" t="str">
        <f>IF(OR(G101&gt;19.99,(Table272[[#This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Table27[[#This Row],[Essential Occupation]]</f>
        <v>0</v>
      </c>
      <c r="D102" s="43">
        <f t="shared" si="9"/>
        <v>44025</v>
      </c>
      <c r="E102" s="43">
        <f t="shared" si="9"/>
        <v>44038</v>
      </c>
      <c r="F102" s="53">
        <f>Table27[[#This Row],[Rate Type]]</f>
        <v>0</v>
      </c>
      <c r="G102" s="38">
        <f>'Period One'!J101</f>
        <v>0</v>
      </c>
      <c r="H102" s="103">
        <v>0</v>
      </c>
      <c r="I102" s="40">
        <f t="shared" si="6"/>
        <v>20</v>
      </c>
      <c r="J102" s="41" t="str">
        <f t="shared" si="7"/>
        <v>$4.00</v>
      </c>
      <c r="K102" s="44" t="str">
        <f>IF(OR(G102&gt;19.99,(Table272[[#This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Table27[[#This Row],[Essential Occupation]]</f>
        <v>0</v>
      </c>
      <c r="D103" s="43">
        <f t="shared" si="9"/>
        <v>44025</v>
      </c>
      <c r="E103" s="43">
        <f t="shared" si="9"/>
        <v>44038</v>
      </c>
      <c r="F103" s="53">
        <f>Table27[[#This Row],[Rate Type]]</f>
        <v>0</v>
      </c>
      <c r="G103" s="38">
        <f>'Period One'!J102</f>
        <v>0</v>
      </c>
      <c r="H103" s="103">
        <v>0</v>
      </c>
      <c r="I103" s="40">
        <f t="shared" si="6"/>
        <v>20</v>
      </c>
      <c r="J103" s="41" t="str">
        <f t="shared" si="7"/>
        <v>$4.00</v>
      </c>
      <c r="K103" s="44" t="str">
        <f>IF(OR(G103&gt;19.99,(Table272[[#This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Table27[[#This Row],[Essential Occupation]]</f>
        <v>0</v>
      </c>
      <c r="D104" s="43">
        <f t="shared" si="9"/>
        <v>44025</v>
      </c>
      <c r="E104" s="43">
        <f t="shared" si="9"/>
        <v>44038</v>
      </c>
      <c r="F104" s="53">
        <f>Table27[[#This Row],[Rate Type]]</f>
        <v>0</v>
      </c>
      <c r="G104" s="38">
        <f>'Period One'!J103</f>
        <v>0</v>
      </c>
      <c r="H104" s="103">
        <v>0</v>
      </c>
      <c r="I104" s="40">
        <f t="shared" si="6"/>
        <v>20</v>
      </c>
      <c r="J104" s="41" t="str">
        <f t="shared" si="7"/>
        <v>$4.00</v>
      </c>
      <c r="K104" s="44" t="str">
        <f>IF(OR(G104&gt;19.99,(Table272[[#This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Table27[[#This Row],[Essential Occupation]]</f>
        <v>0</v>
      </c>
      <c r="D105" s="43">
        <f t="shared" si="9"/>
        <v>44025</v>
      </c>
      <c r="E105" s="43">
        <f t="shared" si="9"/>
        <v>44038</v>
      </c>
      <c r="F105" s="53">
        <f>Table27[[#This Row],[Rate Type]]</f>
        <v>0</v>
      </c>
      <c r="G105" s="38">
        <f>'Period One'!J104</f>
        <v>0</v>
      </c>
      <c r="H105" s="103">
        <v>0</v>
      </c>
      <c r="I105" s="40">
        <f t="shared" si="6"/>
        <v>20</v>
      </c>
      <c r="J105" s="41" t="str">
        <f t="shared" si="7"/>
        <v>$4.00</v>
      </c>
      <c r="K105" s="44" t="str">
        <f>IF(OR(G105&gt;19.99,(Table272[[#This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Table27[[#This Row],[Essential Occupation]]</f>
        <v>0</v>
      </c>
      <c r="D106" s="43">
        <f t="shared" si="9"/>
        <v>44025</v>
      </c>
      <c r="E106" s="43">
        <f t="shared" si="9"/>
        <v>44038</v>
      </c>
      <c r="F106" s="53">
        <f>Table27[[#This Row],[Rate Type]]</f>
        <v>0</v>
      </c>
      <c r="G106" s="38">
        <f>'Period One'!J105</f>
        <v>0</v>
      </c>
      <c r="H106" s="103">
        <v>0</v>
      </c>
      <c r="I106" s="40">
        <f t="shared" si="6"/>
        <v>20</v>
      </c>
      <c r="J106" s="41" t="str">
        <f t="shared" si="7"/>
        <v>$4.00</v>
      </c>
      <c r="K106" s="44" t="str">
        <f>IF(OR(G106&gt;19.99,(Table272[[#This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Table27[[#This Row],[Essential Occupation]]</f>
        <v>0</v>
      </c>
      <c r="D107" s="43">
        <f t="shared" si="9"/>
        <v>44025</v>
      </c>
      <c r="E107" s="43">
        <f t="shared" si="9"/>
        <v>44038</v>
      </c>
      <c r="F107" s="53">
        <f>Table27[[#This Row],[Rate Type]]</f>
        <v>0</v>
      </c>
      <c r="G107" s="38">
        <f>'Period One'!J106</f>
        <v>0</v>
      </c>
      <c r="H107" s="103">
        <v>0</v>
      </c>
      <c r="I107" s="40">
        <f t="shared" si="6"/>
        <v>20</v>
      </c>
      <c r="J107" s="41" t="str">
        <f t="shared" si="7"/>
        <v>$4.00</v>
      </c>
      <c r="K107" s="44" t="str">
        <f>IF(OR(G107&gt;19.99,(Table272[[#This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Table27[[#This Row],[Essential Occupation]]</f>
        <v>0</v>
      </c>
      <c r="D108" s="43">
        <f t="shared" si="9"/>
        <v>44025</v>
      </c>
      <c r="E108" s="43">
        <f t="shared" si="9"/>
        <v>44038</v>
      </c>
      <c r="F108" s="53">
        <f>Table27[[#This Row],[Rate Type]]</f>
        <v>0</v>
      </c>
      <c r="G108" s="38">
        <f>'Period One'!J107</f>
        <v>0</v>
      </c>
      <c r="H108" s="103">
        <v>0</v>
      </c>
      <c r="I108" s="40">
        <f t="shared" si="6"/>
        <v>20</v>
      </c>
      <c r="J108" s="41" t="str">
        <f t="shared" si="7"/>
        <v>$4.00</v>
      </c>
      <c r="K108" s="44" t="str">
        <f>IF(OR(G108&gt;19.99,(Table272[[#This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Table27[[#This Row],[Essential Occupation]]</f>
        <v>0</v>
      </c>
      <c r="D109" s="43">
        <f t="shared" si="9"/>
        <v>44025</v>
      </c>
      <c r="E109" s="43">
        <f t="shared" si="9"/>
        <v>44038</v>
      </c>
      <c r="F109" s="53">
        <f>Table27[[#This Row],[Rate Type]]</f>
        <v>0</v>
      </c>
      <c r="G109" s="38">
        <f>'Period One'!J108</f>
        <v>0</v>
      </c>
      <c r="H109" s="103">
        <v>0</v>
      </c>
      <c r="I109" s="40">
        <f t="shared" si="6"/>
        <v>20</v>
      </c>
      <c r="J109" s="41" t="str">
        <f t="shared" si="7"/>
        <v>$4.00</v>
      </c>
      <c r="K109" s="44" t="str">
        <f>IF(OR(G109&gt;19.99,(Table272[[#This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Table27[[#This Row],[Essential Occupation]]</f>
        <v>0</v>
      </c>
      <c r="D110" s="43">
        <f t="shared" si="9"/>
        <v>44025</v>
      </c>
      <c r="E110" s="43">
        <f t="shared" si="9"/>
        <v>44038</v>
      </c>
      <c r="F110" s="53">
        <f>Table27[[#This Row],[Rate Type]]</f>
        <v>0</v>
      </c>
      <c r="G110" s="38">
        <f>'Period One'!J109</f>
        <v>0</v>
      </c>
      <c r="H110" s="103">
        <v>0</v>
      </c>
      <c r="I110" s="40">
        <f t="shared" si="6"/>
        <v>20</v>
      </c>
      <c r="J110" s="41" t="str">
        <f t="shared" si="7"/>
        <v>$4.00</v>
      </c>
      <c r="K110" s="44" t="str">
        <f>IF(OR(G110&gt;19.99,(Table272[[#This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Table27[[#This Row],[Essential Occupation]]</f>
        <v>0</v>
      </c>
      <c r="D111" s="43">
        <f t="shared" si="9"/>
        <v>44025</v>
      </c>
      <c r="E111" s="43">
        <f t="shared" si="9"/>
        <v>44038</v>
      </c>
      <c r="F111" s="53">
        <f>Table27[[#This Row],[Rate Type]]</f>
        <v>0</v>
      </c>
      <c r="G111" s="38">
        <f>'Period One'!J110</f>
        <v>0</v>
      </c>
      <c r="H111" s="103">
        <v>0</v>
      </c>
      <c r="I111" s="40">
        <f t="shared" si="6"/>
        <v>20</v>
      </c>
      <c r="J111" s="41" t="str">
        <f t="shared" si="7"/>
        <v>$4.00</v>
      </c>
      <c r="K111" s="44" t="str">
        <f>IF(OR(G111&gt;19.99,(Table272[[#This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Table27[[#This Row],[Essential Occupation]]</f>
        <v>0</v>
      </c>
      <c r="D112" s="43">
        <f t="shared" ref="D112:E113" si="10">D111</f>
        <v>44025</v>
      </c>
      <c r="E112" s="43">
        <f t="shared" si="10"/>
        <v>44038</v>
      </c>
      <c r="F112" s="53">
        <f>Table27[[#This Row],[Rate Type]]</f>
        <v>0</v>
      </c>
      <c r="G112" s="38">
        <f>'Period One'!J111</f>
        <v>0</v>
      </c>
      <c r="H112" s="103">
        <v>0</v>
      </c>
      <c r="I112" s="40">
        <f t="shared" si="6"/>
        <v>20</v>
      </c>
      <c r="J112" s="41" t="str">
        <f t="shared" si="7"/>
        <v>$4.00</v>
      </c>
      <c r="K112" s="44" t="str">
        <f>IF(OR(G112&gt;19.99,(Table272[[#This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Table27[[#This Row],[Essential Occupation]]</f>
        <v>0</v>
      </c>
      <c r="D113" s="43">
        <f t="shared" si="10"/>
        <v>44025</v>
      </c>
      <c r="E113" s="43">
        <f t="shared" si="10"/>
        <v>44038</v>
      </c>
      <c r="F113" s="53">
        <f>Table27[[#This Row],[Rate Type]]</f>
        <v>0</v>
      </c>
      <c r="G113" s="38">
        <f>'Period One'!J112</f>
        <v>0</v>
      </c>
      <c r="H113" s="38"/>
      <c r="I113" s="40">
        <f t="shared" si="6"/>
        <v>20</v>
      </c>
      <c r="J113" s="41" t="str">
        <f t="shared" si="7"/>
        <v>$4.00</v>
      </c>
      <c r="K113" s="44" t="str">
        <f>IF(OR(G113&gt;19.99,(Table272[[#This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insertRows="0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210" priority="1" operator="equal">
      <formula>"YES"</formula>
    </cfRule>
    <cfRule type="cellIs" dxfId="209" priority="2" operator="equal">
      <formula>"NO"</formula>
    </cfRule>
  </conditionalFormatting>
  <conditionalFormatting sqref="G14:G113">
    <cfRule type="cellIs" dxfId="208" priority="7" operator="greaterThan">
      <formula>19.99</formula>
    </cfRule>
    <cfRule type="cellIs" dxfId="207" priority="8" operator="greaterThan">
      <formula>20</formula>
    </cfRule>
  </conditionalFormatting>
  <conditionalFormatting sqref="I14:I113">
    <cfRule type="cellIs" dxfId="206" priority="5" operator="lessThan">
      <formula>0</formula>
    </cfRule>
    <cfRule type="cellIs" dxfId="205" priority="6" operator="greaterThan">
      <formula>4.01</formula>
    </cfRule>
  </conditionalFormatting>
  <conditionalFormatting sqref="C6:C10">
    <cfRule type="cellIs" dxfId="204" priority="3" operator="equal">
      <formula>"NO"</formula>
    </cfRule>
    <cfRule type="cellIs" dxfId="203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14"/>
  <sheetViews>
    <sheetView topLeftCell="A4" zoomScaleNormal="100" workbookViewId="0">
      <selection activeCell="E114" sqref="E114"/>
    </sheetView>
  </sheetViews>
  <sheetFormatPr defaultRowHeight="14.25" x14ac:dyDescent="0.2"/>
  <cols>
    <col min="1" max="1" width="23.42578125" style="8" customWidth="1"/>
    <col min="2" max="2" width="20.85546875" style="8" customWidth="1"/>
    <col min="3" max="3" width="41.42578125" style="8" bestFit="1" customWidth="1"/>
    <col min="4" max="5" width="16" style="8" customWidth="1"/>
    <col min="6" max="6" width="16" style="19" customWidth="1"/>
    <col min="7" max="7" width="16" style="8" customWidth="1"/>
    <col min="8" max="8" width="20" style="107" customWidth="1"/>
    <col min="9" max="9" width="20" style="8" hidden="1" customWidth="1"/>
    <col min="10" max="12" width="20" style="8" customWidth="1"/>
    <col min="13" max="13" width="24.5703125" style="8" bestFit="1" customWidth="1"/>
    <col min="14" max="14" width="13.28515625" style="8" bestFit="1" customWidth="1"/>
    <col min="15" max="16384" width="9.140625" style="8"/>
  </cols>
  <sheetData>
    <row r="1" spans="1:12" ht="52.5" customHeight="1" x14ac:dyDescent="0.2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9" customFormat="1" ht="10.5" customHeight="1" x14ac:dyDescent="0.3">
      <c r="A2" s="198"/>
      <c r="B2" s="198"/>
      <c r="C2" s="12"/>
      <c r="D2" s="13"/>
      <c r="E2" s="13"/>
      <c r="F2" s="20"/>
      <c r="G2" s="13"/>
      <c r="H2" s="104"/>
      <c r="I2" s="13"/>
      <c r="J2" s="13"/>
      <c r="K2" s="13"/>
      <c r="L2" s="10"/>
    </row>
    <row r="3" spans="1:12" s="29" customFormat="1" ht="33.75" customHeight="1" x14ac:dyDescent="0.25">
      <c r="A3" s="45" t="s">
        <v>1</v>
      </c>
      <c r="B3" s="201">
        <f>'Period One'!B2</f>
        <v>0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2" s="29" customFormat="1" ht="8.25" customHeight="1" x14ac:dyDescent="0.25">
      <c r="A4" s="45"/>
      <c r="B4" s="47"/>
      <c r="C4" s="48"/>
      <c r="D4" s="48"/>
      <c r="E4" s="49"/>
      <c r="F4" s="65"/>
      <c r="G4" s="49"/>
      <c r="H4" s="106"/>
      <c r="I4" s="49"/>
      <c r="J4" s="45"/>
      <c r="K4" s="46"/>
    </row>
    <row r="5" spans="1:12" s="29" customFormat="1" ht="15.75" hidden="1" x14ac:dyDescent="0.25">
      <c r="A5" s="45" t="s">
        <v>12</v>
      </c>
      <c r="B5" s="47"/>
      <c r="C5" s="48"/>
      <c r="D5" s="48"/>
      <c r="E5" s="49"/>
      <c r="F5" s="65"/>
      <c r="G5" s="49"/>
      <c r="H5" s="106"/>
      <c r="I5" s="49"/>
      <c r="J5" s="45"/>
      <c r="K5" s="46"/>
    </row>
    <row r="6" spans="1:12" s="29" customFormat="1" ht="15.75" hidden="1" x14ac:dyDescent="0.25">
      <c r="A6" s="194" t="s">
        <v>7</v>
      </c>
      <c r="B6" s="194"/>
      <c r="C6" s="50" t="s">
        <v>8</v>
      </c>
      <c r="D6" s="48"/>
      <c r="E6" s="49"/>
      <c r="F6" s="65"/>
      <c r="G6" s="49"/>
      <c r="H6" s="106"/>
      <c r="I6" s="49"/>
      <c r="J6" s="45"/>
      <c r="K6" s="46"/>
    </row>
    <row r="7" spans="1:12" s="29" customFormat="1" ht="6.75" hidden="1" customHeight="1" x14ac:dyDescent="0.25">
      <c r="A7" s="48"/>
      <c r="B7" s="48"/>
      <c r="C7" s="51"/>
      <c r="D7" s="48"/>
      <c r="E7" s="49"/>
      <c r="F7" s="65"/>
      <c r="G7" s="49"/>
      <c r="H7" s="106"/>
      <c r="I7" s="49"/>
      <c r="J7" s="45"/>
      <c r="K7" s="46"/>
    </row>
    <row r="8" spans="1:12" s="29" customFormat="1" ht="15.75" hidden="1" x14ac:dyDescent="0.25">
      <c r="A8" s="200" t="s">
        <v>9</v>
      </c>
      <c r="B8" s="200"/>
      <c r="C8" s="50" t="s">
        <v>8</v>
      </c>
      <c r="D8" s="48"/>
      <c r="E8" s="49"/>
      <c r="F8" s="65"/>
      <c r="G8" s="49"/>
      <c r="H8" s="106"/>
      <c r="I8" s="49"/>
      <c r="J8" s="45"/>
      <c r="K8" s="46"/>
    </row>
    <row r="9" spans="1:12" s="29" customFormat="1" ht="6.75" hidden="1" customHeight="1" x14ac:dyDescent="0.25">
      <c r="A9" s="48"/>
      <c r="B9" s="48"/>
      <c r="C9" s="51"/>
      <c r="D9" s="48"/>
      <c r="E9" s="49"/>
      <c r="F9" s="65"/>
      <c r="G9" s="49"/>
      <c r="H9" s="106"/>
      <c r="I9" s="49"/>
      <c r="J9" s="45"/>
      <c r="K9" s="46"/>
    </row>
    <row r="10" spans="1:12" s="29" customFormat="1" ht="15.75" hidden="1" x14ac:dyDescent="0.25">
      <c r="A10" s="194" t="s">
        <v>10</v>
      </c>
      <c r="B10" s="194"/>
      <c r="C10" s="50" t="s">
        <v>8</v>
      </c>
      <c r="D10" s="48"/>
      <c r="E10" s="49"/>
      <c r="F10" s="65"/>
      <c r="G10" s="49"/>
      <c r="H10" s="106"/>
      <c r="I10" s="49"/>
      <c r="J10" s="45"/>
      <c r="K10" s="46"/>
    </row>
    <row r="11" spans="1:12" s="29" customFormat="1" ht="6.75" customHeight="1" x14ac:dyDescent="0.25">
      <c r="A11" s="45"/>
      <c r="B11" s="45"/>
      <c r="C11" s="45"/>
      <c r="D11" s="45"/>
      <c r="E11" s="45"/>
      <c r="F11" s="64"/>
      <c r="G11" s="45"/>
      <c r="H11" s="105"/>
      <c r="I11" s="45"/>
      <c r="J11" s="45"/>
      <c r="K11" s="46"/>
    </row>
    <row r="12" spans="1:12" s="29" customFormat="1" ht="15.75" x14ac:dyDescent="0.25">
      <c r="A12" s="45"/>
      <c r="B12" s="45"/>
      <c r="C12" s="45"/>
      <c r="D12" s="45"/>
      <c r="E12" s="45"/>
      <c r="F12" s="64"/>
      <c r="G12" s="45"/>
      <c r="H12" s="105"/>
      <c r="I12" s="45"/>
      <c r="J12" s="45"/>
      <c r="K12" s="46"/>
    </row>
    <row r="13" spans="1:12" s="36" customFormat="1" ht="51.95" customHeight="1" x14ac:dyDescent="0.25">
      <c r="A13" s="16" t="s">
        <v>111</v>
      </c>
      <c r="B13" s="16" t="s">
        <v>110</v>
      </c>
      <c r="C13" s="16" t="s">
        <v>107</v>
      </c>
      <c r="D13" s="16" t="s">
        <v>2</v>
      </c>
      <c r="E13" s="16" t="s">
        <v>3</v>
      </c>
      <c r="F13" s="66" t="s">
        <v>27</v>
      </c>
      <c r="G13" s="16" t="s">
        <v>26</v>
      </c>
      <c r="H13" s="66" t="s">
        <v>109</v>
      </c>
      <c r="I13" s="16" t="s">
        <v>0</v>
      </c>
      <c r="J13" s="16" t="s">
        <v>13</v>
      </c>
      <c r="K13" s="16" t="s">
        <v>4</v>
      </c>
    </row>
    <row r="14" spans="1:12" s="29" customFormat="1" ht="15" x14ac:dyDescent="0.2">
      <c r="A14" s="29" t="str">
        <f>'Period One'!A13</f>
        <v>NAME</v>
      </c>
      <c r="B14" s="52" t="s">
        <v>11</v>
      </c>
      <c r="C14" s="29">
        <f>Table272[[#This Row],[Essential Occupation]]</f>
        <v>0</v>
      </c>
      <c r="D14" s="37">
        <f>Table272[[#This Row],[Work Period End]]+1</f>
        <v>44039</v>
      </c>
      <c r="E14" s="37">
        <f>Table2725[[#This Row],[Work Period Start]]+13</f>
        <v>44052</v>
      </c>
      <c r="F14" s="53">
        <f>Table272[[#This Row],[Rate Type]]</f>
        <v>0</v>
      </c>
      <c r="G14" s="38">
        <f>'Period One'!J13</f>
        <v>0</v>
      </c>
      <c r="H14" s="103">
        <v>0</v>
      </c>
      <c r="I14" s="40">
        <f>20-G14</f>
        <v>20</v>
      </c>
      <c r="J14" s="41" t="str">
        <f>IF(AND(I14&lt;=3.99,I14&gt;(-100)),I14,"$4.00")</f>
        <v>$4.00</v>
      </c>
      <c r="K14" s="42" t="str">
        <f>IF(OR(G14&gt;19.99,(Table2725[[#This Row],[Pay Stubs Provided Included]]="NO")),"0",H14*J14)</f>
        <v>0</v>
      </c>
      <c r="L14" s="63"/>
    </row>
    <row r="15" spans="1:12" s="29" customFormat="1" ht="15" x14ac:dyDescent="0.2">
      <c r="A15" s="29" t="str">
        <f>'Period One'!A14</f>
        <v>NAME</v>
      </c>
      <c r="B15" s="52" t="s">
        <v>11</v>
      </c>
      <c r="C15" s="29">
        <f>Table272[[#This Row],[Essential Occupation]]</f>
        <v>0</v>
      </c>
      <c r="D15" s="43">
        <f>D14</f>
        <v>44039</v>
      </c>
      <c r="E15" s="43">
        <f>E14</f>
        <v>44052</v>
      </c>
      <c r="F15" s="53">
        <f>Table272[[#This Row],[Rate Type]]</f>
        <v>0</v>
      </c>
      <c r="G15" s="38">
        <f>'Period One'!J14</f>
        <v>0</v>
      </c>
      <c r="H15" s="103">
        <v>0</v>
      </c>
      <c r="I15" s="40">
        <f t="shared" ref="I15:I78" si="0">20-G15</f>
        <v>20</v>
      </c>
      <c r="J15" s="41" t="str">
        <f t="shared" ref="J15:J78" si="1">IF(AND(I15&lt;=3.99,I15&gt;(-100)),I15,"$4.00")</f>
        <v>$4.00</v>
      </c>
      <c r="K15" s="44" t="str">
        <f>IF(OR(G15&gt;19.99,(Table2725[[#This Row],[Pay Stubs Provided Included]]="NO")),"0",H15*J15)</f>
        <v>0</v>
      </c>
      <c r="L15" s="63"/>
    </row>
    <row r="16" spans="1:12" s="29" customFormat="1" ht="15" x14ac:dyDescent="0.2">
      <c r="A16" s="29" t="str">
        <f>'Period One'!A15</f>
        <v>NAME</v>
      </c>
      <c r="B16" s="52" t="s">
        <v>11</v>
      </c>
      <c r="C16" s="29">
        <f>Table272[[#This Row],[Essential Occupation]]</f>
        <v>0</v>
      </c>
      <c r="D16" s="43">
        <f t="shared" ref="D16:E31" si="2">D15</f>
        <v>44039</v>
      </c>
      <c r="E16" s="43">
        <f t="shared" si="2"/>
        <v>44052</v>
      </c>
      <c r="F16" s="53">
        <f>Table272[[#This Row],[Rate Type]]</f>
        <v>0</v>
      </c>
      <c r="G16" s="38">
        <f>'Period One'!J15</f>
        <v>0</v>
      </c>
      <c r="H16" s="103">
        <v>0</v>
      </c>
      <c r="I16" s="40">
        <f t="shared" si="0"/>
        <v>20</v>
      </c>
      <c r="J16" s="41" t="str">
        <f t="shared" si="1"/>
        <v>$4.00</v>
      </c>
      <c r="K16" s="44" t="str">
        <f>IF(OR(G16&gt;19.99,(Table2725[[#This Row],[Pay Stubs Provided Included]]="NO")),"0",H16*J16)</f>
        <v>0</v>
      </c>
      <c r="L16" s="63"/>
    </row>
    <row r="17" spans="1:12" s="29" customFormat="1" ht="15" x14ac:dyDescent="0.2">
      <c r="A17" s="29" t="str">
        <f>'Period One'!A16</f>
        <v>NAME</v>
      </c>
      <c r="B17" s="52" t="s">
        <v>11</v>
      </c>
      <c r="C17" s="29">
        <f>Table272[[#This Row],[Essential Occupation]]</f>
        <v>0</v>
      </c>
      <c r="D17" s="43">
        <f t="shared" si="2"/>
        <v>44039</v>
      </c>
      <c r="E17" s="43">
        <f t="shared" si="2"/>
        <v>44052</v>
      </c>
      <c r="F17" s="53">
        <f>Table272[[#This Row],[Rate Type]]</f>
        <v>0</v>
      </c>
      <c r="G17" s="38">
        <f>'Period One'!J16</f>
        <v>0</v>
      </c>
      <c r="H17" s="103">
        <v>0</v>
      </c>
      <c r="I17" s="40">
        <f t="shared" si="0"/>
        <v>20</v>
      </c>
      <c r="J17" s="41" t="str">
        <f t="shared" si="1"/>
        <v>$4.00</v>
      </c>
      <c r="K17" s="44" t="str">
        <f>IF(OR(G17&gt;19.99,(Table2725[[#This Row],[Pay Stubs Provided Included]]="NO")),"0",H17*J17)</f>
        <v>0</v>
      </c>
      <c r="L17" s="63"/>
    </row>
    <row r="18" spans="1:12" s="29" customFormat="1" ht="15" x14ac:dyDescent="0.2">
      <c r="A18" s="29" t="str">
        <f>'Period One'!A17</f>
        <v>NAME</v>
      </c>
      <c r="B18" s="52" t="s">
        <v>11</v>
      </c>
      <c r="C18" s="29">
        <f>Table272[[#This Row],[Essential Occupation]]</f>
        <v>0</v>
      </c>
      <c r="D18" s="43">
        <f t="shared" si="2"/>
        <v>44039</v>
      </c>
      <c r="E18" s="43">
        <f t="shared" si="2"/>
        <v>44052</v>
      </c>
      <c r="F18" s="53">
        <f>Table272[[#This Row],[Rate Type]]</f>
        <v>0</v>
      </c>
      <c r="G18" s="38">
        <f>'Period One'!J17</f>
        <v>0</v>
      </c>
      <c r="H18" s="103">
        <v>0</v>
      </c>
      <c r="I18" s="40">
        <f t="shared" si="0"/>
        <v>20</v>
      </c>
      <c r="J18" s="41" t="str">
        <f t="shared" si="1"/>
        <v>$4.00</v>
      </c>
      <c r="K18" s="44" t="str">
        <f>IF(OR(G18&gt;19.99,(Table2725[[#This Row],[Pay Stubs Provided Included]]="NO")),"0",H18*J18)</f>
        <v>0</v>
      </c>
      <c r="L18" s="63"/>
    </row>
    <row r="19" spans="1:12" s="29" customFormat="1" ht="15" x14ac:dyDescent="0.2">
      <c r="A19" s="29" t="str">
        <f>'Period One'!A18</f>
        <v>NAME</v>
      </c>
      <c r="B19" s="52" t="s">
        <v>11</v>
      </c>
      <c r="C19" s="29">
        <f>Table272[[#This Row],[Essential Occupation]]</f>
        <v>0</v>
      </c>
      <c r="D19" s="43">
        <f t="shared" si="2"/>
        <v>44039</v>
      </c>
      <c r="E19" s="43">
        <f t="shared" si="2"/>
        <v>44052</v>
      </c>
      <c r="F19" s="53">
        <f>Table272[[#This Row],[Rate Type]]</f>
        <v>0</v>
      </c>
      <c r="G19" s="38">
        <f>'Period One'!J18</f>
        <v>0</v>
      </c>
      <c r="H19" s="103">
        <v>0</v>
      </c>
      <c r="I19" s="40">
        <f t="shared" si="0"/>
        <v>20</v>
      </c>
      <c r="J19" s="41" t="str">
        <f t="shared" si="1"/>
        <v>$4.00</v>
      </c>
      <c r="K19" s="44" t="str">
        <f>IF(OR(G19&gt;19.99,(Table2725[[#This Row],[Pay Stubs Provided Included]]="NO")),"0",H19*J19)</f>
        <v>0</v>
      </c>
      <c r="L19" s="63"/>
    </row>
    <row r="20" spans="1:12" s="29" customFormat="1" ht="15" x14ac:dyDescent="0.2">
      <c r="A20" s="29" t="str">
        <f>'Period One'!A19</f>
        <v>NAME</v>
      </c>
      <c r="B20" s="52" t="s">
        <v>11</v>
      </c>
      <c r="C20" s="29">
        <f>Table272[[#This Row],[Essential Occupation]]</f>
        <v>0</v>
      </c>
      <c r="D20" s="43">
        <f t="shared" si="2"/>
        <v>44039</v>
      </c>
      <c r="E20" s="43">
        <f t="shared" si="2"/>
        <v>44052</v>
      </c>
      <c r="F20" s="53">
        <f>Table272[[#This Row],[Rate Type]]</f>
        <v>0</v>
      </c>
      <c r="G20" s="38">
        <f>'Period One'!J19</f>
        <v>0</v>
      </c>
      <c r="H20" s="103">
        <v>0</v>
      </c>
      <c r="I20" s="40">
        <f t="shared" si="0"/>
        <v>20</v>
      </c>
      <c r="J20" s="41" t="str">
        <f t="shared" si="1"/>
        <v>$4.00</v>
      </c>
      <c r="K20" s="44" t="str">
        <f>IF(OR(G20&gt;19.99,(Table2725[[#This Row],[Pay Stubs Provided Included]]="NO")),"0",H20*J20)</f>
        <v>0</v>
      </c>
      <c r="L20" s="63"/>
    </row>
    <row r="21" spans="1:12" s="29" customFormat="1" ht="15" x14ac:dyDescent="0.2">
      <c r="A21" s="29" t="str">
        <f>'Period One'!A20</f>
        <v>NAME</v>
      </c>
      <c r="B21" s="52" t="s">
        <v>11</v>
      </c>
      <c r="C21" s="29">
        <f>Table272[[#This Row],[Essential Occupation]]</f>
        <v>0</v>
      </c>
      <c r="D21" s="43">
        <f t="shared" si="2"/>
        <v>44039</v>
      </c>
      <c r="E21" s="43">
        <f t="shared" si="2"/>
        <v>44052</v>
      </c>
      <c r="F21" s="53">
        <f>Table272[[#This Row],[Rate Type]]</f>
        <v>0</v>
      </c>
      <c r="G21" s="38">
        <f>'Period One'!J20</f>
        <v>0</v>
      </c>
      <c r="H21" s="103">
        <v>0</v>
      </c>
      <c r="I21" s="40">
        <f t="shared" si="0"/>
        <v>20</v>
      </c>
      <c r="J21" s="41" t="str">
        <f t="shared" si="1"/>
        <v>$4.00</v>
      </c>
      <c r="K21" s="44" t="str">
        <f>IF(OR(G21&gt;19.99,(Table2725[[#This Row],[Pay Stubs Provided Included]]="NO")),"0",H21*J21)</f>
        <v>0</v>
      </c>
      <c r="L21" s="63"/>
    </row>
    <row r="22" spans="1:12" s="29" customFormat="1" ht="15" x14ac:dyDescent="0.2">
      <c r="A22" s="29" t="str">
        <f>'Period One'!A21</f>
        <v>NAME</v>
      </c>
      <c r="B22" s="52" t="s">
        <v>11</v>
      </c>
      <c r="C22" s="29">
        <f>Table272[[#This Row],[Essential Occupation]]</f>
        <v>0</v>
      </c>
      <c r="D22" s="43">
        <f t="shared" si="2"/>
        <v>44039</v>
      </c>
      <c r="E22" s="43">
        <f t="shared" si="2"/>
        <v>44052</v>
      </c>
      <c r="F22" s="53">
        <f>Table272[[#This Row],[Rate Type]]</f>
        <v>0</v>
      </c>
      <c r="G22" s="38">
        <f>'Period One'!J21</f>
        <v>0</v>
      </c>
      <c r="H22" s="103">
        <v>0</v>
      </c>
      <c r="I22" s="40">
        <f t="shared" si="0"/>
        <v>20</v>
      </c>
      <c r="J22" s="41" t="str">
        <f t="shared" si="1"/>
        <v>$4.00</v>
      </c>
      <c r="K22" s="44" t="str">
        <f>IF(OR(G22&gt;19.99,(Table2725[[#This Row],[Pay Stubs Provided Included]]="NO")),"0",H22*J22)</f>
        <v>0</v>
      </c>
      <c r="L22" s="63"/>
    </row>
    <row r="23" spans="1:12" s="29" customFormat="1" ht="15" x14ac:dyDescent="0.2">
      <c r="A23" s="29" t="str">
        <f>'Period One'!A22</f>
        <v>NAME</v>
      </c>
      <c r="B23" s="52" t="s">
        <v>11</v>
      </c>
      <c r="C23" s="29">
        <f>Table272[[#This Row],[Essential Occupation]]</f>
        <v>0</v>
      </c>
      <c r="D23" s="43">
        <f t="shared" si="2"/>
        <v>44039</v>
      </c>
      <c r="E23" s="43">
        <f t="shared" si="2"/>
        <v>44052</v>
      </c>
      <c r="F23" s="53">
        <f>Table272[[#This Row],[Rate Type]]</f>
        <v>0</v>
      </c>
      <c r="G23" s="38">
        <f>'Period One'!J22</f>
        <v>0</v>
      </c>
      <c r="H23" s="103">
        <v>0</v>
      </c>
      <c r="I23" s="40">
        <f t="shared" si="0"/>
        <v>20</v>
      </c>
      <c r="J23" s="41" t="str">
        <f t="shared" si="1"/>
        <v>$4.00</v>
      </c>
      <c r="K23" s="44" t="str">
        <f>IF(OR(G23&gt;19.99,(Table2725[[#This Row],[Pay Stubs Provided Included]]="NO")),"0",H23*J23)</f>
        <v>0</v>
      </c>
      <c r="L23" s="63"/>
    </row>
    <row r="24" spans="1:12" s="29" customFormat="1" ht="15" x14ac:dyDescent="0.2">
      <c r="A24" s="29" t="str">
        <f>'Period One'!A23</f>
        <v>NAME</v>
      </c>
      <c r="B24" s="52" t="s">
        <v>11</v>
      </c>
      <c r="C24" s="29">
        <f>Table272[[#This Row],[Essential Occupation]]</f>
        <v>0</v>
      </c>
      <c r="D24" s="43">
        <f t="shared" si="2"/>
        <v>44039</v>
      </c>
      <c r="E24" s="43">
        <f t="shared" si="2"/>
        <v>44052</v>
      </c>
      <c r="F24" s="53">
        <f>Table272[[#This Row],[Rate Type]]</f>
        <v>0</v>
      </c>
      <c r="G24" s="38">
        <f>'Period One'!J23</f>
        <v>0</v>
      </c>
      <c r="H24" s="103">
        <v>0</v>
      </c>
      <c r="I24" s="40">
        <f t="shared" si="0"/>
        <v>20</v>
      </c>
      <c r="J24" s="41" t="str">
        <f t="shared" si="1"/>
        <v>$4.00</v>
      </c>
      <c r="K24" s="44" t="str">
        <f>IF(OR(G24&gt;19.99,(Table2725[[#This Row],[Pay Stubs Provided Included]]="NO")),"0",H24*J24)</f>
        <v>0</v>
      </c>
      <c r="L24" s="63"/>
    </row>
    <row r="25" spans="1:12" s="29" customFormat="1" ht="15" x14ac:dyDescent="0.2">
      <c r="A25" s="29" t="str">
        <f>'Period One'!A24</f>
        <v>NAME</v>
      </c>
      <c r="B25" s="52" t="s">
        <v>11</v>
      </c>
      <c r="C25" s="29">
        <f>Table272[[#This Row],[Essential Occupation]]</f>
        <v>0</v>
      </c>
      <c r="D25" s="43">
        <f t="shared" si="2"/>
        <v>44039</v>
      </c>
      <c r="E25" s="43">
        <f t="shared" si="2"/>
        <v>44052</v>
      </c>
      <c r="F25" s="53">
        <f>Table272[[#This Row],[Rate Type]]</f>
        <v>0</v>
      </c>
      <c r="G25" s="38">
        <f>'Period One'!J24</f>
        <v>0</v>
      </c>
      <c r="H25" s="103">
        <v>0</v>
      </c>
      <c r="I25" s="40">
        <f t="shared" si="0"/>
        <v>20</v>
      </c>
      <c r="J25" s="41" t="str">
        <f t="shared" si="1"/>
        <v>$4.00</v>
      </c>
      <c r="K25" s="44" t="str">
        <f>IF(OR(G25&gt;19.99,(Table2725[[#This Row],[Pay Stubs Provided Included]]="NO")),"0",H25*J25)</f>
        <v>0</v>
      </c>
      <c r="L25" s="63"/>
    </row>
    <row r="26" spans="1:12" s="29" customFormat="1" ht="15" x14ac:dyDescent="0.2">
      <c r="A26" s="29" t="str">
        <f>'Period One'!A25</f>
        <v>NAME</v>
      </c>
      <c r="B26" s="52" t="s">
        <v>11</v>
      </c>
      <c r="C26" s="29">
        <f>Table272[[#This Row],[Essential Occupation]]</f>
        <v>0</v>
      </c>
      <c r="D26" s="43">
        <f t="shared" si="2"/>
        <v>44039</v>
      </c>
      <c r="E26" s="43">
        <f t="shared" si="2"/>
        <v>44052</v>
      </c>
      <c r="F26" s="53">
        <f>Table272[[#This Row],[Rate Type]]</f>
        <v>0</v>
      </c>
      <c r="G26" s="38">
        <f>'Period One'!J25</f>
        <v>0</v>
      </c>
      <c r="H26" s="103">
        <v>0</v>
      </c>
      <c r="I26" s="40">
        <f t="shared" si="0"/>
        <v>20</v>
      </c>
      <c r="J26" s="41" t="str">
        <f t="shared" si="1"/>
        <v>$4.00</v>
      </c>
      <c r="K26" s="44" t="str">
        <f>IF(OR(G26&gt;19.99,(Table2725[[#This Row],[Pay Stubs Provided Included]]="NO")),"0",H26*J26)</f>
        <v>0</v>
      </c>
      <c r="L26" s="63"/>
    </row>
    <row r="27" spans="1:12" s="29" customFormat="1" ht="15" x14ac:dyDescent="0.2">
      <c r="A27" s="29" t="str">
        <f>'Period One'!A26</f>
        <v>NAME</v>
      </c>
      <c r="B27" s="52" t="s">
        <v>11</v>
      </c>
      <c r="C27" s="29">
        <f>Table272[[#This Row],[Essential Occupation]]</f>
        <v>0</v>
      </c>
      <c r="D27" s="43">
        <f t="shared" si="2"/>
        <v>44039</v>
      </c>
      <c r="E27" s="43">
        <f t="shared" si="2"/>
        <v>44052</v>
      </c>
      <c r="F27" s="53">
        <f>Table272[[#This Row],[Rate Type]]</f>
        <v>0</v>
      </c>
      <c r="G27" s="38">
        <f>'Period One'!J26</f>
        <v>0</v>
      </c>
      <c r="H27" s="103">
        <v>0</v>
      </c>
      <c r="I27" s="40">
        <f t="shared" si="0"/>
        <v>20</v>
      </c>
      <c r="J27" s="41" t="str">
        <f t="shared" si="1"/>
        <v>$4.00</v>
      </c>
      <c r="K27" s="44" t="str">
        <f>IF(OR(G27&gt;19.99,(Table2725[[#This Row],[Pay Stubs Provided Included]]="NO")),"0",H27*J27)</f>
        <v>0</v>
      </c>
      <c r="L27" s="63"/>
    </row>
    <row r="28" spans="1:12" s="29" customFormat="1" ht="15" x14ac:dyDescent="0.2">
      <c r="A28" s="29" t="str">
        <f>'Period One'!A27</f>
        <v>NAME</v>
      </c>
      <c r="B28" s="52" t="s">
        <v>11</v>
      </c>
      <c r="C28" s="29">
        <f>Table272[[#This Row],[Essential Occupation]]</f>
        <v>0</v>
      </c>
      <c r="D28" s="43">
        <f t="shared" si="2"/>
        <v>44039</v>
      </c>
      <c r="E28" s="43">
        <f t="shared" si="2"/>
        <v>44052</v>
      </c>
      <c r="F28" s="53">
        <f>Table272[[#This Row],[Rate Type]]</f>
        <v>0</v>
      </c>
      <c r="G28" s="38">
        <f>'Period One'!J27</f>
        <v>0</v>
      </c>
      <c r="H28" s="103">
        <v>0</v>
      </c>
      <c r="I28" s="40">
        <f t="shared" si="0"/>
        <v>20</v>
      </c>
      <c r="J28" s="41" t="str">
        <f t="shared" si="1"/>
        <v>$4.00</v>
      </c>
      <c r="K28" s="44" t="str">
        <f>IF(OR(G28&gt;19.99,(Table2725[[#This Row],[Pay Stubs Provided Included]]="NO")),"0",H28*J28)</f>
        <v>0</v>
      </c>
      <c r="L28" s="63"/>
    </row>
    <row r="29" spans="1:12" s="29" customFormat="1" ht="15" x14ac:dyDescent="0.2">
      <c r="A29" s="29" t="str">
        <f>'Period One'!A28</f>
        <v>NAME</v>
      </c>
      <c r="B29" s="52" t="s">
        <v>11</v>
      </c>
      <c r="C29" s="29">
        <f>Table272[[#This Row],[Essential Occupation]]</f>
        <v>0</v>
      </c>
      <c r="D29" s="43">
        <f t="shared" si="2"/>
        <v>44039</v>
      </c>
      <c r="E29" s="43">
        <f t="shared" si="2"/>
        <v>44052</v>
      </c>
      <c r="F29" s="53">
        <f>Table272[[#This Row],[Rate Type]]</f>
        <v>0</v>
      </c>
      <c r="G29" s="38">
        <f>'Period One'!J28</f>
        <v>0</v>
      </c>
      <c r="H29" s="103">
        <v>0</v>
      </c>
      <c r="I29" s="40">
        <f t="shared" si="0"/>
        <v>20</v>
      </c>
      <c r="J29" s="41" t="str">
        <f t="shared" si="1"/>
        <v>$4.00</v>
      </c>
      <c r="K29" s="44" t="str">
        <f>IF(OR(G29&gt;19.99,(Table2725[[#This Row],[Pay Stubs Provided Included]]="NO")),"0",H29*J29)</f>
        <v>0</v>
      </c>
      <c r="L29" s="63"/>
    </row>
    <row r="30" spans="1:12" s="29" customFormat="1" ht="15" x14ac:dyDescent="0.2">
      <c r="A30" s="29" t="str">
        <f>'Period One'!A29</f>
        <v>NAME</v>
      </c>
      <c r="B30" s="52" t="s">
        <v>11</v>
      </c>
      <c r="C30" s="29">
        <f>Table272[[#This Row],[Essential Occupation]]</f>
        <v>0</v>
      </c>
      <c r="D30" s="43">
        <f t="shared" si="2"/>
        <v>44039</v>
      </c>
      <c r="E30" s="43">
        <f t="shared" si="2"/>
        <v>44052</v>
      </c>
      <c r="F30" s="53">
        <f>Table272[[#This Row],[Rate Type]]</f>
        <v>0</v>
      </c>
      <c r="G30" s="38">
        <f>'Period One'!J29</f>
        <v>0</v>
      </c>
      <c r="H30" s="103">
        <v>0</v>
      </c>
      <c r="I30" s="40">
        <f t="shared" si="0"/>
        <v>20</v>
      </c>
      <c r="J30" s="41" t="str">
        <f t="shared" si="1"/>
        <v>$4.00</v>
      </c>
      <c r="K30" s="44" t="str">
        <f>IF(OR(G30&gt;19.99,(Table2725[[#This Row],[Pay Stubs Provided Included]]="NO")),"0",H30*J30)</f>
        <v>0</v>
      </c>
      <c r="L30" s="63"/>
    </row>
    <row r="31" spans="1:12" s="29" customFormat="1" ht="15" x14ac:dyDescent="0.2">
      <c r="A31" s="29" t="str">
        <f>'Period One'!A30</f>
        <v>NAME</v>
      </c>
      <c r="B31" s="52" t="s">
        <v>11</v>
      </c>
      <c r="C31" s="29">
        <f>Table272[[#This Row],[Essential Occupation]]</f>
        <v>0</v>
      </c>
      <c r="D31" s="43">
        <f t="shared" si="2"/>
        <v>44039</v>
      </c>
      <c r="E31" s="43">
        <f t="shared" si="2"/>
        <v>44052</v>
      </c>
      <c r="F31" s="53">
        <f>Table272[[#This Row],[Rate Type]]</f>
        <v>0</v>
      </c>
      <c r="G31" s="38">
        <f>'Period One'!J30</f>
        <v>0</v>
      </c>
      <c r="H31" s="103">
        <v>0</v>
      </c>
      <c r="I31" s="40">
        <f t="shared" si="0"/>
        <v>20</v>
      </c>
      <c r="J31" s="41" t="str">
        <f t="shared" si="1"/>
        <v>$4.00</v>
      </c>
      <c r="K31" s="44" t="str">
        <f>IF(OR(G31&gt;19.99,(Table2725[[#This Row],[Pay Stubs Provided Included]]="NO")),"0",H31*J31)</f>
        <v>0</v>
      </c>
      <c r="L31" s="63"/>
    </row>
    <row r="32" spans="1:12" s="29" customFormat="1" ht="15" x14ac:dyDescent="0.2">
      <c r="A32" s="29" t="str">
        <f>'Period One'!A31</f>
        <v>NAME</v>
      </c>
      <c r="B32" s="52" t="s">
        <v>11</v>
      </c>
      <c r="C32" s="29">
        <f>Table272[[#This Row],[Essential Occupation]]</f>
        <v>0</v>
      </c>
      <c r="D32" s="43">
        <f t="shared" ref="D32:E47" si="3">D31</f>
        <v>44039</v>
      </c>
      <c r="E32" s="43">
        <f t="shared" si="3"/>
        <v>44052</v>
      </c>
      <c r="F32" s="53">
        <f>Table272[[#This Row],[Rate Type]]</f>
        <v>0</v>
      </c>
      <c r="G32" s="38">
        <f>'Period One'!J31</f>
        <v>0</v>
      </c>
      <c r="H32" s="103">
        <v>0</v>
      </c>
      <c r="I32" s="40">
        <f t="shared" si="0"/>
        <v>20</v>
      </c>
      <c r="J32" s="41" t="str">
        <f t="shared" si="1"/>
        <v>$4.00</v>
      </c>
      <c r="K32" s="44" t="str">
        <f>IF(OR(G32&gt;19.99,(Table2725[[#This Row],[Pay Stubs Provided Included]]="NO")),"0",H32*J32)</f>
        <v>0</v>
      </c>
      <c r="L32" s="63"/>
    </row>
    <row r="33" spans="1:12" s="29" customFormat="1" ht="15" x14ac:dyDescent="0.2">
      <c r="A33" s="29" t="str">
        <f>'Period One'!A32</f>
        <v>NAME</v>
      </c>
      <c r="B33" s="52" t="s">
        <v>11</v>
      </c>
      <c r="C33" s="29">
        <f>Table272[[#This Row],[Essential Occupation]]</f>
        <v>0</v>
      </c>
      <c r="D33" s="43">
        <f t="shared" si="3"/>
        <v>44039</v>
      </c>
      <c r="E33" s="43">
        <f t="shared" si="3"/>
        <v>44052</v>
      </c>
      <c r="F33" s="53">
        <f>Table272[[#This Row],[Rate Type]]</f>
        <v>0</v>
      </c>
      <c r="G33" s="38">
        <f>'Period One'!J32</f>
        <v>0</v>
      </c>
      <c r="H33" s="103">
        <v>0</v>
      </c>
      <c r="I33" s="40">
        <f t="shared" si="0"/>
        <v>20</v>
      </c>
      <c r="J33" s="41" t="str">
        <f t="shared" si="1"/>
        <v>$4.00</v>
      </c>
      <c r="K33" s="44" t="str">
        <f>IF(OR(G33&gt;19.99,(Table2725[[#This Row],[Pay Stubs Provided Included]]="NO")),"0",H33*J33)</f>
        <v>0</v>
      </c>
      <c r="L33" s="63"/>
    </row>
    <row r="34" spans="1:12" s="29" customFormat="1" ht="15" x14ac:dyDescent="0.2">
      <c r="A34" s="29" t="str">
        <f>'Period One'!A33</f>
        <v>NAME</v>
      </c>
      <c r="B34" s="52" t="s">
        <v>11</v>
      </c>
      <c r="C34" s="29">
        <f>Table272[[#This Row],[Essential Occupation]]</f>
        <v>0</v>
      </c>
      <c r="D34" s="43">
        <f t="shared" si="3"/>
        <v>44039</v>
      </c>
      <c r="E34" s="43">
        <f t="shared" si="3"/>
        <v>44052</v>
      </c>
      <c r="F34" s="53">
        <f>Table272[[#This Row],[Rate Type]]</f>
        <v>0</v>
      </c>
      <c r="G34" s="38">
        <f>'Period One'!J33</f>
        <v>0</v>
      </c>
      <c r="H34" s="103">
        <v>0</v>
      </c>
      <c r="I34" s="40">
        <f t="shared" si="0"/>
        <v>20</v>
      </c>
      <c r="J34" s="41" t="str">
        <f t="shared" si="1"/>
        <v>$4.00</v>
      </c>
      <c r="K34" s="44" t="str">
        <f>IF(OR(G34&gt;19.99,(Table2725[[#This Row],[Pay Stubs Provided Included]]="NO")),"0",H34*J34)</f>
        <v>0</v>
      </c>
      <c r="L34" s="63"/>
    </row>
    <row r="35" spans="1:12" s="29" customFormat="1" ht="15" x14ac:dyDescent="0.2">
      <c r="A35" s="29" t="str">
        <f>'Period One'!A34</f>
        <v>NAME</v>
      </c>
      <c r="B35" s="52" t="s">
        <v>11</v>
      </c>
      <c r="C35" s="29">
        <f>Table272[[#This Row],[Essential Occupation]]</f>
        <v>0</v>
      </c>
      <c r="D35" s="43">
        <f t="shared" si="3"/>
        <v>44039</v>
      </c>
      <c r="E35" s="43">
        <f t="shared" si="3"/>
        <v>44052</v>
      </c>
      <c r="F35" s="53">
        <f>Table272[[#This Row],[Rate Type]]</f>
        <v>0</v>
      </c>
      <c r="G35" s="38">
        <f>'Period One'!J34</f>
        <v>0</v>
      </c>
      <c r="H35" s="103">
        <v>0</v>
      </c>
      <c r="I35" s="40">
        <f t="shared" si="0"/>
        <v>20</v>
      </c>
      <c r="J35" s="41" t="str">
        <f t="shared" si="1"/>
        <v>$4.00</v>
      </c>
      <c r="K35" s="44" t="str">
        <f>IF(OR(G35&gt;19.99,(Table2725[[#This Row],[Pay Stubs Provided Included]]="NO")),"0",H35*J35)</f>
        <v>0</v>
      </c>
      <c r="L35" s="63"/>
    </row>
    <row r="36" spans="1:12" s="29" customFormat="1" ht="15" x14ac:dyDescent="0.2">
      <c r="A36" s="29" t="str">
        <f>'Period One'!A35</f>
        <v>NAME</v>
      </c>
      <c r="B36" s="52" t="s">
        <v>11</v>
      </c>
      <c r="C36" s="29">
        <f>Table272[[#This Row],[Essential Occupation]]</f>
        <v>0</v>
      </c>
      <c r="D36" s="43">
        <f t="shared" si="3"/>
        <v>44039</v>
      </c>
      <c r="E36" s="43">
        <f t="shared" si="3"/>
        <v>44052</v>
      </c>
      <c r="F36" s="53">
        <f>Table272[[#This Row],[Rate Type]]</f>
        <v>0</v>
      </c>
      <c r="G36" s="38">
        <f>'Period One'!J35</f>
        <v>0</v>
      </c>
      <c r="H36" s="103">
        <v>0</v>
      </c>
      <c r="I36" s="40">
        <f t="shared" si="0"/>
        <v>20</v>
      </c>
      <c r="J36" s="41" t="str">
        <f t="shared" si="1"/>
        <v>$4.00</v>
      </c>
      <c r="K36" s="44" t="str">
        <f>IF(OR(G36&gt;19.99,(Table2725[[#This Row],[Pay Stubs Provided Included]]="NO")),"0",H36*J36)</f>
        <v>0</v>
      </c>
      <c r="L36" s="63"/>
    </row>
    <row r="37" spans="1:12" s="29" customFormat="1" ht="15" x14ac:dyDescent="0.2">
      <c r="A37" s="29" t="str">
        <f>'Period One'!A36</f>
        <v>NAME</v>
      </c>
      <c r="B37" s="52" t="s">
        <v>11</v>
      </c>
      <c r="C37" s="29">
        <f>Table272[[#This Row],[Essential Occupation]]</f>
        <v>0</v>
      </c>
      <c r="D37" s="43">
        <f t="shared" si="3"/>
        <v>44039</v>
      </c>
      <c r="E37" s="43">
        <f t="shared" si="3"/>
        <v>44052</v>
      </c>
      <c r="F37" s="53">
        <f>Table272[[#This Row],[Rate Type]]</f>
        <v>0</v>
      </c>
      <c r="G37" s="38">
        <f>'Period One'!J36</f>
        <v>0</v>
      </c>
      <c r="H37" s="103">
        <v>0</v>
      </c>
      <c r="I37" s="40">
        <f t="shared" si="0"/>
        <v>20</v>
      </c>
      <c r="J37" s="41" t="str">
        <f t="shared" si="1"/>
        <v>$4.00</v>
      </c>
      <c r="K37" s="44" t="str">
        <f>IF(OR(G37&gt;19.99,(Table2725[[#This Row],[Pay Stubs Provided Included]]="NO")),"0",H37*J37)</f>
        <v>0</v>
      </c>
      <c r="L37" s="63"/>
    </row>
    <row r="38" spans="1:12" s="29" customFormat="1" ht="15" x14ac:dyDescent="0.2">
      <c r="A38" s="29" t="str">
        <f>'Period One'!A37</f>
        <v>NAME</v>
      </c>
      <c r="B38" s="52" t="s">
        <v>11</v>
      </c>
      <c r="C38" s="29">
        <f>Table272[[#This Row],[Essential Occupation]]</f>
        <v>0</v>
      </c>
      <c r="D38" s="43">
        <f t="shared" si="3"/>
        <v>44039</v>
      </c>
      <c r="E38" s="43">
        <f t="shared" si="3"/>
        <v>44052</v>
      </c>
      <c r="F38" s="53">
        <f>Table272[[#This Row],[Rate Type]]</f>
        <v>0</v>
      </c>
      <c r="G38" s="38">
        <f>'Period One'!J37</f>
        <v>0</v>
      </c>
      <c r="H38" s="103">
        <v>0</v>
      </c>
      <c r="I38" s="40">
        <f t="shared" si="0"/>
        <v>20</v>
      </c>
      <c r="J38" s="41" t="str">
        <f t="shared" si="1"/>
        <v>$4.00</v>
      </c>
      <c r="K38" s="44" t="str">
        <f>IF(OR(G38&gt;19.99,(Table2725[[#This Row],[Pay Stubs Provided Included]]="NO")),"0",H38*J38)</f>
        <v>0</v>
      </c>
      <c r="L38" s="63"/>
    </row>
    <row r="39" spans="1:12" s="29" customFormat="1" ht="15" x14ac:dyDescent="0.2">
      <c r="A39" s="29" t="str">
        <f>'Period One'!A38</f>
        <v>NAME</v>
      </c>
      <c r="B39" s="52" t="s">
        <v>11</v>
      </c>
      <c r="C39" s="29">
        <f>Table272[[#This Row],[Essential Occupation]]</f>
        <v>0</v>
      </c>
      <c r="D39" s="43">
        <f t="shared" si="3"/>
        <v>44039</v>
      </c>
      <c r="E39" s="43">
        <f t="shared" si="3"/>
        <v>44052</v>
      </c>
      <c r="F39" s="53">
        <f>Table272[[#This Row],[Rate Type]]</f>
        <v>0</v>
      </c>
      <c r="G39" s="38">
        <f>'Period One'!J38</f>
        <v>0</v>
      </c>
      <c r="H39" s="103">
        <v>0</v>
      </c>
      <c r="I39" s="40">
        <f t="shared" si="0"/>
        <v>20</v>
      </c>
      <c r="J39" s="41" t="str">
        <f t="shared" si="1"/>
        <v>$4.00</v>
      </c>
      <c r="K39" s="44" t="str">
        <f>IF(OR(G39&gt;19.99,(Table2725[[#This Row],[Pay Stubs Provided Included]]="NO")),"0",H39*J39)</f>
        <v>0</v>
      </c>
      <c r="L39" s="63"/>
    </row>
    <row r="40" spans="1:12" s="29" customFormat="1" ht="15" x14ac:dyDescent="0.2">
      <c r="A40" s="29" t="str">
        <f>'Period One'!A39</f>
        <v>NAME</v>
      </c>
      <c r="B40" s="52" t="s">
        <v>11</v>
      </c>
      <c r="C40" s="29">
        <f>Table272[[#This Row],[Essential Occupation]]</f>
        <v>0</v>
      </c>
      <c r="D40" s="43">
        <f t="shared" si="3"/>
        <v>44039</v>
      </c>
      <c r="E40" s="43">
        <f t="shared" si="3"/>
        <v>44052</v>
      </c>
      <c r="F40" s="53">
        <f>Table272[[#This Row],[Rate Type]]</f>
        <v>0</v>
      </c>
      <c r="G40" s="38">
        <f>'Period One'!J39</f>
        <v>0</v>
      </c>
      <c r="H40" s="103">
        <v>0</v>
      </c>
      <c r="I40" s="40">
        <f t="shared" si="0"/>
        <v>20</v>
      </c>
      <c r="J40" s="41" t="str">
        <f t="shared" si="1"/>
        <v>$4.00</v>
      </c>
      <c r="K40" s="44" t="str">
        <f>IF(OR(G40&gt;19.99,(Table2725[[#This Row],[Pay Stubs Provided Included]]="NO")),"0",H40*J40)</f>
        <v>0</v>
      </c>
      <c r="L40" s="63"/>
    </row>
    <row r="41" spans="1:12" s="29" customFormat="1" ht="15" x14ac:dyDescent="0.2">
      <c r="A41" s="29" t="str">
        <f>'Period One'!A40</f>
        <v>NAME</v>
      </c>
      <c r="B41" s="52" t="s">
        <v>11</v>
      </c>
      <c r="C41" s="29">
        <f>Table272[[#This Row],[Essential Occupation]]</f>
        <v>0</v>
      </c>
      <c r="D41" s="43">
        <f t="shared" si="3"/>
        <v>44039</v>
      </c>
      <c r="E41" s="43">
        <f t="shared" si="3"/>
        <v>44052</v>
      </c>
      <c r="F41" s="53">
        <f>Table272[[#This Row],[Rate Type]]</f>
        <v>0</v>
      </c>
      <c r="G41" s="38">
        <f>'Period One'!J40</f>
        <v>0</v>
      </c>
      <c r="H41" s="103">
        <v>0</v>
      </c>
      <c r="I41" s="40">
        <f t="shared" si="0"/>
        <v>20</v>
      </c>
      <c r="J41" s="41" t="str">
        <f t="shared" si="1"/>
        <v>$4.00</v>
      </c>
      <c r="K41" s="44" t="str">
        <f>IF(OR(G41&gt;19.99,(Table2725[[#This Row],[Pay Stubs Provided Included]]="NO")),"0",H41*J41)</f>
        <v>0</v>
      </c>
      <c r="L41" s="63"/>
    </row>
    <row r="42" spans="1:12" s="29" customFormat="1" ht="15" x14ac:dyDescent="0.2">
      <c r="A42" s="29" t="str">
        <f>'Period One'!A41</f>
        <v>NAME</v>
      </c>
      <c r="B42" s="52" t="s">
        <v>11</v>
      </c>
      <c r="C42" s="29">
        <f>Table272[[#This Row],[Essential Occupation]]</f>
        <v>0</v>
      </c>
      <c r="D42" s="43">
        <f t="shared" si="3"/>
        <v>44039</v>
      </c>
      <c r="E42" s="43">
        <f t="shared" si="3"/>
        <v>44052</v>
      </c>
      <c r="F42" s="53">
        <f>Table272[[#This Row],[Rate Type]]</f>
        <v>0</v>
      </c>
      <c r="G42" s="38">
        <f>'Period One'!J41</f>
        <v>0</v>
      </c>
      <c r="H42" s="103">
        <v>0</v>
      </c>
      <c r="I42" s="40">
        <f t="shared" si="0"/>
        <v>20</v>
      </c>
      <c r="J42" s="41" t="str">
        <f t="shared" si="1"/>
        <v>$4.00</v>
      </c>
      <c r="K42" s="44" t="str">
        <f>IF(OR(G42&gt;19.99,(Table2725[[#This Row],[Pay Stubs Provided Included]]="NO")),"0",H42*J42)</f>
        <v>0</v>
      </c>
      <c r="L42" s="63"/>
    </row>
    <row r="43" spans="1:12" s="29" customFormat="1" ht="15" x14ac:dyDescent="0.2">
      <c r="A43" s="29" t="str">
        <f>'Period One'!A42</f>
        <v>NAME</v>
      </c>
      <c r="B43" s="52" t="s">
        <v>11</v>
      </c>
      <c r="C43" s="29">
        <f>Table272[[#This Row],[Essential Occupation]]</f>
        <v>0</v>
      </c>
      <c r="D43" s="43">
        <f t="shared" si="3"/>
        <v>44039</v>
      </c>
      <c r="E43" s="43">
        <f t="shared" si="3"/>
        <v>44052</v>
      </c>
      <c r="F43" s="53">
        <f>Table272[[#This Row],[Rate Type]]</f>
        <v>0</v>
      </c>
      <c r="G43" s="38">
        <f>'Period One'!J42</f>
        <v>0</v>
      </c>
      <c r="H43" s="103">
        <v>0</v>
      </c>
      <c r="I43" s="40">
        <f t="shared" si="0"/>
        <v>20</v>
      </c>
      <c r="J43" s="41" t="str">
        <f t="shared" si="1"/>
        <v>$4.00</v>
      </c>
      <c r="K43" s="44" t="str">
        <f>IF(OR(G43&gt;19.99,(Table2725[[#This Row],[Pay Stubs Provided Included]]="NO")),"0",H43*J43)</f>
        <v>0</v>
      </c>
      <c r="L43" s="63"/>
    </row>
    <row r="44" spans="1:12" s="29" customFormat="1" ht="15" x14ac:dyDescent="0.2">
      <c r="A44" s="29" t="str">
        <f>'Period One'!A43</f>
        <v>NAME</v>
      </c>
      <c r="B44" s="52" t="s">
        <v>11</v>
      </c>
      <c r="C44" s="29">
        <f>Table272[[#This Row],[Essential Occupation]]</f>
        <v>0</v>
      </c>
      <c r="D44" s="43">
        <f t="shared" si="3"/>
        <v>44039</v>
      </c>
      <c r="E44" s="43">
        <f t="shared" si="3"/>
        <v>44052</v>
      </c>
      <c r="F44" s="53">
        <f>Table272[[#This Row],[Rate Type]]</f>
        <v>0</v>
      </c>
      <c r="G44" s="38">
        <f>'Period One'!J43</f>
        <v>0</v>
      </c>
      <c r="H44" s="103">
        <v>0</v>
      </c>
      <c r="I44" s="40">
        <f t="shared" si="0"/>
        <v>20</v>
      </c>
      <c r="J44" s="41" t="str">
        <f t="shared" si="1"/>
        <v>$4.00</v>
      </c>
      <c r="K44" s="44" t="str">
        <f>IF(OR(G44&gt;19.99,(Table2725[[#This Row],[Pay Stubs Provided Included]]="NO")),"0",H44*J44)</f>
        <v>0</v>
      </c>
      <c r="L44" s="63"/>
    </row>
    <row r="45" spans="1:12" s="29" customFormat="1" ht="15" x14ac:dyDescent="0.2">
      <c r="A45" s="29" t="str">
        <f>'Period One'!A44</f>
        <v>NAME</v>
      </c>
      <c r="B45" s="52" t="s">
        <v>11</v>
      </c>
      <c r="C45" s="29">
        <f>Table272[[#This Row],[Essential Occupation]]</f>
        <v>0</v>
      </c>
      <c r="D45" s="43">
        <f t="shared" si="3"/>
        <v>44039</v>
      </c>
      <c r="E45" s="43">
        <f t="shared" si="3"/>
        <v>44052</v>
      </c>
      <c r="F45" s="53">
        <f>Table272[[#This Row],[Rate Type]]</f>
        <v>0</v>
      </c>
      <c r="G45" s="38">
        <f>'Period One'!J44</f>
        <v>0</v>
      </c>
      <c r="H45" s="103">
        <v>0</v>
      </c>
      <c r="I45" s="40">
        <f t="shared" si="0"/>
        <v>20</v>
      </c>
      <c r="J45" s="41" t="str">
        <f t="shared" si="1"/>
        <v>$4.00</v>
      </c>
      <c r="K45" s="44" t="str">
        <f>IF(OR(G45&gt;19.99,(Table2725[[#This Row],[Pay Stubs Provided Included]]="NO")),"0",H45*J45)</f>
        <v>0</v>
      </c>
      <c r="L45" s="63"/>
    </row>
    <row r="46" spans="1:12" s="29" customFormat="1" ht="15" x14ac:dyDescent="0.2">
      <c r="A46" s="29" t="str">
        <f>'Period One'!A45</f>
        <v>NAME</v>
      </c>
      <c r="B46" s="52" t="s">
        <v>11</v>
      </c>
      <c r="C46" s="29">
        <f>Table272[[#This Row],[Essential Occupation]]</f>
        <v>0</v>
      </c>
      <c r="D46" s="43">
        <f t="shared" si="3"/>
        <v>44039</v>
      </c>
      <c r="E46" s="43">
        <f t="shared" si="3"/>
        <v>44052</v>
      </c>
      <c r="F46" s="53">
        <f>Table272[[#This Row],[Rate Type]]</f>
        <v>0</v>
      </c>
      <c r="G46" s="38">
        <f>'Period One'!J45</f>
        <v>0</v>
      </c>
      <c r="H46" s="103">
        <v>0</v>
      </c>
      <c r="I46" s="40">
        <f t="shared" si="0"/>
        <v>20</v>
      </c>
      <c r="J46" s="41" t="str">
        <f t="shared" si="1"/>
        <v>$4.00</v>
      </c>
      <c r="K46" s="44" t="str">
        <f>IF(OR(G46&gt;19.99,(Table2725[[#This Row],[Pay Stubs Provided Included]]="NO")),"0",H46*J46)</f>
        <v>0</v>
      </c>
      <c r="L46" s="63"/>
    </row>
    <row r="47" spans="1:12" s="29" customFormat="1" ht="15" x14ac:dyDescent="0.2">
      <c r="A47" s="29" t="str">
        <f>'Period One'!A46</f>
        <v>NAME</v>
      </c>
      <c r="B47" s="52" t="s">
        <v>11</v>
      </c>
      <c r="C47" s="29">
        <f>Table272[[#This Row],[Essential Occupation]]</f>
        <v>0</v>
      </c>
      <c r="D47" s="43">
        <f t="shared" si="3"/>
        <v>44039</v>
      </c>
      <c r="E47" s="43">
        <f t="shared" si="3"/>
        <v>44052</v>
      </c>
      <c r="F47" s="53">
        <f>Table272[[#This Row],[Rate Type]]</f>
        <v>0</v>
      </c>
      <c r="G47" s="38">
        <f>'Period One'!J46</f>
        <v>0</v>
      </c>
      <c r="H47" s="103">
        <v>0</v>
      </c>
      <c r="I47" s="40">
        <f t="shared" si="0"/>
        <v>20</v>
      </c>
      <c r="J47" s="41" t="str">
        <f t="shared" si="1"/>
        <v>$4.00</v>
      </c>
      <c r="K47" s="44" t="str">
        <f>IF(OR(G47&gt;19.99,(Table2725[[#This Row],[Pay Stubs Provided Included]]="NO")),"0",H47*J47)</f>
        <v>0</v>
      </c>
      <c r="L47" s="63"/>
    </row>
    <row r="48" spans="1:12" s="29" customFormat="1" ht="15" x14ac:dyDescent="0.2">
      <c r="A48" s="29" t="str">
        <f>'Period One'!A47</f>
        <v>NAME</v>
      </c>
      <c r="B48" s="52" t="s">
        <v>11</v>
      </c>
      <c r="C48" s="29">
        <f>Table272[[#This Row],[Essential Occupation]]</f>
        <v>0</v>
      </c>
      <c r="D48" s="43">
        <f t="shared" ref="D48:E63" si="4">D47</f>
        <v>44039</v>
      </c>
      <c r="E48" s="43">
        <f t="shared" si="4"/>
        <v>44052</v>
      </c>
      <c r="F48" s="53">
        <f>Table272[[#This Row],[Rate Type]]</f>
        <v>0</v>
      </c>
      <c r="G48" s="38">
        <f>'Period One'!J47</f>
        <v>0</v>
      </c>
      <c r="H48" s="103">
        <v>0</v>
      </c>
      <c r="I48" s="40">
        <f t="shared" si="0"/>
        <v>20</v>
      </c>
      <c r="J48" s="41" t="str">
        <f t="shared" si="1"/>
        <v>$4.00</v>
      </c>
      <c r="K48" s="44" t="str">
        <f>IF(OR(G48&gt;19.99,(Table2725[[#This Row],[Pay Stubs Provided Included]]="NO")),"0",H48*J48)</f>
        <v>0</v>
      </c>
      <c r="L48" s="63"/>
    </row>
    <row r="49" spans="1:11" s="29" customFormat="1" ht="15" x14ac:dyDescent="0.2">
      <c r="A49" s="29" t="str">
        <f>'Period One'!A48</f>
        <v>NAME</v>
      </c>
      <c r="B49" s="52" t="s">
        <v>11</v>
      </c>
      <c r="C49" s="29">
        <f>Table272[[#This Row],[Essential Occupation]]</f>
        <v>0</v>
      </c>
      <c r="D49" s="43">
        <f t="shared" si="4"/>
        <v>44039</v>
      </c>
      <c r="E49" s="43">
        <f t="shared" si="4"/>
        <v>44052</v>
      </c>
      <c r="F49" s="53">
        <f>Table272[[#This Row],[Rate Type]]</f>
        <v>0</v>
      </c>
      <c r="G49" s="38">
        <f>'Period One'!J48</f>
        <v>0</v>
      </c>
      <c r="H49" s="103">
        <v>0</v>
      </c>
      <c r="I49" s="40">
        <f t="shared" si="0"/>
        <v>20</v>
      </c>
      <c r="J49" s="41" t="str">
        <f t="shared" si="1"/>
        <v>$4.00</v>
      </c>
      <c r="K49" s="44" t="str">
        <f>IF(OR(G49&gt;19.99,(Table2725[[#This Row],[Pay Stubs Provided Included]]="NO")),"0",H49*J49)</f>
        <v>0</v>
      </c>
    </row>
    <row r="50" spans="1:11" s="29" customFormat="1" ht="15" x14ac:dyDescent="0.2">
      <c r="A50" s="29">
        <f>'Period One'!A49</f>
        <v>0</v>
      </c>
      <c r="B50" s="52" t="s">
        <v>11</v>
      </c>
      <c r="C50" s="29">
        <f>Table272[[#This Row],[Essential Occupation]]</f>
        <v>0</v>
      </c>
      <c r="D50" s="43">
        <f t="shared" si="4"/>
        <v>44039</v>
      </c>
      <c r="E50" s="43">
        <f t="shared" si="4"/>
        <v>44052</v>
      </c>
      <c r="F50" s="53">
        <f>Table272[[#This Row],[Rate Type]]</f>
        <v>0</v>
      </c>
      <c r="G50" s="38">
        <f>'Period One'!J49</f>
        <v>0</v>
      </c>
      <c r="H50" s="103">
        <v>0</v>
      </c>
      <c r="I50" s="40">
        <f t="shared" si="0"/>
        <v>20</v>
      </c>
      <c r="J50" s="41" t="str">
        <f t="shared" si="1"/>
        <v>$4.00</v>
      </c>
      <c r="K50" s="44" t="str">
        <f>IF(OR(G50&gt;19.99,(Table2725[[#This Row],[Pay Stubs Provided Included]]="NO")),"0",H50*J50)</f>
        <v>0</v>
      </c>
    </row>
    <row r="51" spans="1:11" s="29" customFormat="1" ht="15" x14ac:dyDescent="0.2">
      <c r="A51" s="29">
        <f>'Period One'!A50</f>
        <v>0</v>
      </c>
      <c r="B51" s="52" t="s">
        <v>11</v>
      </c>
      <c r="C51" s="29">
        <f>Table272[[#This Row],[Essential Occupation]]</f>
        <v>0</v>
      </c>
      <c r="D51" s="43">
        <f t="shared" si="4"/>
        <v>44039</v>
      </c>
      <c r="E51" s="43">
        <f t="shared" si="4"/>
        <v>44052</v>
      </c>
      <c r="F51" s="53">
        <f>Table272[[#This Row],[Rate Type]]</f>
        <v>0</v>
      </c>
      <c r="G51" s="38">
        <f>'Period One'!J50</f>
        <v>0</v>
      </c>
      <c r="H51" s="103">
        <v>0</v>
      </c>
      <c r="I51" s="40">
        <f t="shared" si="0"/>
        <v>20</v>
      </c>
      <c r="J51" s="41" t="str">
        <f t="shared" si="1"/>
        <v>$4.00</v>
      </c>
      <c r="K51" s="44" t="str">
        <f>IF(OR(G51&gt;19.99,(Table2725[[#This Row],[Pay Stubs Provided Included]]="NO")),"0",H51*J51)</f>
        <v>0</v>
      </c>
    </row>
    <row r="52" spans="1:11" s="29" customFormat="1" ht="15" x14ac:dyDescent="0.2">
      <c r="A52" s="29">
        <f>'Period One'!A51</f>
        <v>0</v>
      </c>
      <c r="B52" s="52" t="s">
        <v>11</v>
      </c>
      <c r="C52" s="29">
        <f>Table272[[#This Row],[Essential Occupation]]</f>
        <v>0</v>
      </c>
      <c r="D52" s="43">
        <f t="shared" si="4"/>
        <v>44039</v>
      </c>
      <c r="E52" s="43">
        <f t="shared" si="4"/>
        <v>44052</v>
      </c>
      <c r="F52" s="53">
        <f>Table272[[#This Row],[Rate Type]]</f>
        <v>0</v>
      </c>
      <c r="G52" s="38">
        <f>'Period One'!J51</f>
        <v>0</v>
      </c>
      <c r="H52" s="103">
        <v>0</v>
      </c>
      <c r="I52" s="40">
        <f t="shared" si="0"/>
        <v>20</v>
      </c>
      <c r="J52" s="41" t="str">
        <f t="shared" si="1"/>
        <v>$4.00</v>
      </c>
      <c r="K52" s="44" t="str">
        <f>IF(OR(G52&gt;19.99,(Table2725[[#This Row],[Pay Stubs Provided Included]]="NO")),"0",H52*J52)</f>
        <v>0</v>
      </c>
    </row>
    <row r="53" spans="1:11" s="29" customFormat="1" ht="15" x14ac:dyDescent="0.2">
      <c r="A53" s="29">
        <f>'Period One'!A52</f>
        <v>0</v>
      </c>
      <c r="B53" s="52" t="s">
        <v>11</v>
      </c>
      <c r="C53" s="29">
        <f>Table272[[#This Row],[Essential Occupation]]</f>
        <v>0</v>
      </c>
      <c r="D53" s="43">
        <f t="shared" si="4"/>
        <v>44039</v>
      </c>
      <c r="E53" s="43">
        <f t="shared" si="4"/>
        <v>44052</v>
      </c>
      <c r="F53" s="53">
        <f>Table272[[#This Row],[Rate Type]]</f>
        <v>0</v>
      </c>
      <c r="G53" s="38">
        <f>'Period One'!J52</f>
        <v>0</v>
      </c>
      <c r="H53" s="103">
        <v>0</v>
      </c>
      <c r="I53" s="40">
        <f t="shared" si="0"/>
        <v>20</v>
      </c>
      <c r="J53" s="41" t="str">
        <f t="shared" si="1"/>
        <v>$4.00</v>
      </c>
      <c r="K53" s="44" t="str">
        <f>IF(OR(G53&gt;19.99,(Table2725[[#This Row],[Pay Stubs Provided Included]]="NO")),"0",H53*J53)</f>
        <v>0</v>
      </c>
    </row>
    <row r="54" spans="1:11" s="29" customFormat="1" ht="15" x14ac:dyDescent="0.2">
      <c r="A54" s="29">
        <f>'Period One'!A53</f>
        <v>0</v>
      </c>
      <c r="B54" s="52" t="s">
        <v>11</v>
      </c>
      <c r="C54" s="29">
        <f>Table272[[#This Row],[Essential Occupation]]</f>
        <v>0</v>
      </c>
      <c r="D54" s="43">
        <f t="shared" si="4"/>
        <v>44039</v>
      </c>
      <c r="E54" s="43">
        <f t="shared" si="4"/>
        <v>44052</v>
      </c>
      <c r="F54" s="53">
        <f>Table272[[#This Row],[Rate Type]]</f>
        <v>0</v>
      </c>
      <c r="G54" s="38">
        <f>'Period One'!J53</f>
        <v>0</v>
      </c>
      <c r="H54" s="103">
        <v>0</v>
      </c>
      <c r="I54" s="40">
        <f t="shared" si="0"/>
        <v>20</v>
      </c>
      <c r="J54" s="41" t="str">
        <f t="shared" si="1"/>
        <v>$4.00</v>
      </c>
      <c r="K54" s="44" t="str">
        <f>IF(OR(G54&gt;19.99,(Table2725[[#This Row],[Pay Stubs Provided Included]]="NO")),"0",H54*J54)</f>
        <v>0</v>
      </c>
    </row>
    <row r="55" spans="1:11" s="29" customFormat="1" ht="15" x14ac:dyDescent="0.2">
      <c r="A55" s="29">
        <f>'Period One'!A54</f>
        <v>0</v>
      </c>
      <c r="B55" s="52" t="s">
        <v>11</v>
      </c>
      <c r="C55" s="29">
        <f>Table272[[#This Row],[Essential Occupation]]</f>
        <v>0</v>
      </c>
      <c r="D55" s="43">
        <f t="shared" si="4"/>
        <v>44039</v>
      </c>
      <c r="E55" s="43">
        <f t="shared" si="4"/>
        <v>44052</v>
      </c>
      <c r="F55" s="53">
        <f>Table272[[#This Row],[Rate Type]]</f>
        <v>0</v>
      </c>
      <c r="G55" s="38">
        <f>'Period One'!J54</f>
        <v>0</v>
      </c>
      <c r="H55" s="103">
        <v>0</v>
      </c>
      <c r="I55" s="40">
        <f t="shared" si="0"/>
        <v>20</v>
      </c>
      <c r="J55" s="41" t="str">
        <f t="shared" si="1"/>
        <v>$4.00</v>
      </c>
      <c r="K55" s="44" t="str">
        <f>IF(OR(G55&gt;19.99,(Table2725[[#This Row],[Pay Stubs Provided Included]]="NO")),"0",H55*J55)</f>
        <v>0</v>
      </c>
    </row>
    <row r="56" spans="1:11" s="29" customFormat="1" ht="15" x14ac:dyDescent="0.2">
      <c r="A56" s="29">
        <f>'Period One'!A55</f>
        <v>0</v>
      </c>
      <c r="B56" s="52" t="s">
        <v>11</v>
      </c>
      <c r="C56" s="29">
        <f>Table272[[#This Row],[Essential Occupation]]</f>
        <v>0</v>
      </c>
      <c r="D56" s="43">
        <f t="shared" si="4"/>
        <v>44039</v>
      </c>
      <c r="E56" s="43">
        <f t="shared" si="4"/>
        <v>44052</v>
      </c>
      <c r="F56" s="53">
        <f>Table272[[#This Row],[Rate Type]]</f>
        <v>0</v>
      </c>
      <c r="G56" s="38">
        <f>'Period One'!J55</f>
        <v>0</v>
      </c>
      <c r="H56" s="103">
        <v>0</v>
      </c>
      <c r="I56" s="40">
        <f t="shared" si="0"/>
        <v>20</v>
      </c>
      <c r="J56" s="41" t="str">
        <f t="shared" si="1"/>
        <v>$4.00</v>
      </c>
      <c r="K56" s="44" t="str">
        <f>IF(OR(G56&gt;19.99,(Table2725[[#This Row],[Pay Stubs Provided Included]]="NO")),"0",H56*J56)</f>
        <v>0</v>
      </c>
    </row>
    <row r="57" spans="1:11" s="29" customFormat="1" ht="15" x14ac:dyDescent="0.2">
      <c r="A57" s="29">
        <f>'Period One'!A56</f>
        <v>0</v>
      </c>
      <c r="B57" s="52" t="s">
        <v>11</v>
      </c>
      <c r="C57" s="29">
        <f>Table272[[#This Row],[Essential Occupation]]</f>
        <v>0</v>
      </c>
      <c r="D57" s="43">
        <f t="shared" si="4"/>
        <v>44039</v>
      </c>
      <c r="E57" s="43">
        <f t="shared" si="4"/>
        <v>44052</v>
      </c>
      <c r="F57" s="53">
        <f>Table272[[#This Row],[Rate Type]]</f>
        <v>0</v>
      </c>
      <c r="G57" s="38">
        <f>'Period One'!J56</f>
        <v>0</v>
      </c>
      <c r="H57" s="103">
        <v>0</v>
      </c>
      <c r="I57" s="40">
        <f t="shared" si="0"/>
        <v>20</v>
      </c>
      <c r="J57" s="41" t="str">
        <f t="shared" si="1"/>
        <v>$4.00</v>
      </c>
      <c r="K57" s="44" t="str">
        <f>IF(OR(G57&gt;19.99,(Table2725[[#This Row],[Pay Stubs Provided Included]]="NO")),"0",H57*J57)</f>
        <v>0</v>
      </c>
    </row>
    <row r="58" spans="1:11" s="29" customFormat="1" ht="15" x14ac:dyDescent="0.2">
      <c r="A58" s="29">
        <f>'Period One'!A57</f>
        <v>0</v>
      </c>
      <c r="B58" s="52" t="s">
        <v>11</v>
      </c>
      <c r="C58" s="29">
        <f>Table272[[#This Row],[Essential Occupation]]</f>
        <v>0</v>
      </c>
      <c r="D58" s="43">
        <f t="shared" si="4"/>
        <v>44039</v>
      </c>
      <c r="E58" s="43">
        <f t="shared" si="4"/>
        <v>44052</v>
      </c>
      <c r="F58" s="53">
        <f>Table272[[#This Row],[Rate Type]]</f>
        <v>0</v>
      </c>
      <c r="G58" s="38">
        <f>'Period One'!J57</f>
        <v>0</v>
      </c>
      <c r="H58" s="103">
        <v>0</v>
      </c>
      <c r="I58" s="40">
        <f t="shared" si="0"/>
        <v>20</v>
      </c>
      <c r="J58" s="41" t="str">
        <f t="shared" si="1"/>
        <v>$4.00</v>
      </c>
      <c r="K58" s="44" t="str">
        <f>IF(OR(G58&gt;19.99,(Table2725[[#This Row],[Pay Stubs Provided Included]]="NO")),"0",H58*J58)</f>
        <v>0</v>
      </c>
    </row>
    <row r="59" spans="1:11" s="29" customFormat="1" ht="15" x14ac:dyDescent="0.2">
      <c r="A59" s="29">
        <f>'Period One'!A58</f>
        <v>0</v>
      </c>
      <c r="B59" s="52" t="s">
        <v>11</v>
      </c>
      <c r="C59" s="29">
        <f>Table272[[#This Row],[Essential Occupation]]</f>
        <v>0</v>
      </c>
      <c r="D59" s="43">
        <f t="shared" si="4"/>
        <v>44039</v>
      </c>
      <c r="E59" s="43">
        <f t="shared" si="4"/>
        <v>44052</v>
      </c>
      <c r="F59" s="53">
        <f>Table272[[#This Row],[Rate Type]]</f>
        <v>0</v>
      </c>
      <c r="G59" s="38">
        <f>'Period One'!J58</f>
        <v>0</v>
      </c>
      <c r="H59" s="103">
        <v>0</v>
      </c>
      <c r="I59" s="40">
        <f t="shared" si="0"/>
        <v>20</v>
      </c>
      <c r="J59" s="41" t="str">
        <f t="shared" si="1"/>
        <v>$4.00</v>
      </c>
      <c r="K59" s="44" t="str">
        <f>IF(OR(G59&gt;19.99,(Table2725[[#This Row],[Pay Stubs Provided Included]]="NO")),"0",H59*J59)</f>
        <v>0</v>
      </c>
    </row>
    <row r="60" spans="1:11" s="29" customFormat="1" ht="15" x14ac:dyDescent="0.2">
      <c r="A60" s="29">
        <f>'Period One'!A59</f>
        <v>0</v>
      </c>
      <c r="B60" s="52" t="s">
        <v>11</v>
      </c>
      <c r="C60" s="29">
        <f>Table272[[#This Row],[Essential Occupation]]</f>
        <v>0</v>
      </c>
      <c r="D60" s="43">
        <f t="shared" si="4"/>
        <v>44039</v>
      </c>
      <c r="E60" s="43">
        <f t="shared" si="4"/>
        <v>44052</v>
      </c>
      <c r="F60" s="53">
        <f>Table272[[#This Row],[Rate Type]]</f>
        <v>0</v>
      </c>
      <c r="G60" s="38">
        <f>'Period One'!J59</f>
        <v>0</v>
      </c>
      <c r="H60" s="103">
        <v>0</v>
      </c>
      <c r="I60" s="40">
        <f t="shared" si="0"/>
        <v>20</v>
      </c>
      <c r="J60" s="41" t="str">
        <f t="shared" si="1"/>
        <v>$4.00</v>
      </c>
      <c r="K60" s="44" t="str">
        <f>IF(OR(G60&gt;19.99,(Table2725[[#This Row],[Pay Stubs Provided Included]]="NO")),"0",H60*J60)</f>
        <v>0</v>
      </c>
    </row>
    <row r="61" spans="1:11" s="29" customFormat="1" ht="15" x14ac:dyDescent="0.2">
      <c r="A61" s="29">
        <f>'Period One'!A60</f>
        <v>0</v>
      </c>
      <c r="B61" s="52" t="s">
        <v>11</v>
      </c>
      <c r="C61" s="29">
        <f>Table272[[#This Row],[Essential Occupation]]</f>
        <v>0</v>
      </c>
      <c r="D61" s="43">
        <f t="shared" si="4"/>
        <v>44039</v>
      </c>
      <c r="E61" s="43">
        <f t="shared" si="4"/>
        <v>44052</v>
      </c>
      <c r="F61" s="53">
        <f>Table272[[#This Row],[Rate Type]]</f>
        <v>0</v>
      </c>
      <c r="G61" s="38">
        <f>'Period One'!J60</f>
        <v>0</v>
      </c>
      <c r="H61" s="103">
        <v>0</v>
      </c>
      <c r="I61" s="40">
        <f t="shared" si="0"/>
        <v>20</v>
      </c>
      <c r="J61" s="41" t="str">
        <f t="shared" si="1"/>
        <v>$4.00</v>
      </c>
      <c r="K61" s="44" t="str">
        <f>IF(OR(G61&gt;19.99,(Table2725[[#This Row],[Pay Stubs Provided Included]]="NO")),"0",H61*J61)</f>
        <v>0</v>
      </c>
    </row>
    <row r="62" spans="1:11" s="29" customFormat="1" ht="15" x14ac:dyDescent="0.2">
      <c r="A62" s="29">
        <f>'Period One'!A61</f>
        <v>0</v>
      </c>
      <c r="B62" s="52" t="s">
        <v>11</v>
      </c>
      <c r="C62" s="29">
        <f>Table272[[#This Row],[Essential Occupation]]</f>
        <v>0</v>
      </c>
      <c r="D62" s="43">
        <f t="shared" si="4"/>
        <v>44039</v>
      </c>
      <c r="E62" s="43">
        <f t="shared" si="4"/>
        <v>44052</v>
      </c>
      <c r="F62" s="53">
        <f>Table272[[#This Row],[Rate Type]]</f>
        <v>0</v>
      </c>
      <c r="G62" s="38">
        <f>'Period One'!J61</f>
        <v>0</v>
      </c>
      <c r="H62" s="103">
        <v>0</v>
      </c>
      <c r="I62" s="40">
        <f t="shared" si="0"/>
        <v>20</v>
      </c>
      <c r="J62" s="41" t="str">
        <f t="shared" si="1"/>
        <v>$4.00</v>
      </c>
      <c r="K62" s="44" t="str">
        <f>IF(OR(G62&gt;19.99,(Table2725[[#This Row],[Pay Stubs Provided Included]]="NO")),"0",H62*J62)</f>
        <v>0</v>
      </c>
    </row>
    <row r="63" spans="1:11" s="29" customFormat="1" ht="15" x14ac:dyDescent="0.2">
      <c r="A63" s="29">
        <f>'Period One'!A62</f>
        <v>0</v>
      </c>
      <c r="B63" s="52" t="s">
        <v>11</v>
      </c>
      <c r="C63" s="29">
        <f>Table272[[#This Row],[Essential Occupation]]</f>
        <v>0</v>
      </c>
      <c r="D63" s="43">
        <f t="shared" si="4"/>
        <v>44039</v>
      </c>
      <c r="E63" s="43">
        <f t="shared" si="4"/>
        <v>44052</v>
      </c>
      <c r="F63" s="53">
        <f>Table272[[#This Row],[Rate Type]]</f>
        <v>0</v>
      </c>
      <c r="G63" s="38">
        <f>'Period One'!J62</f>
        <v>0</v>
      </c>
      <c r="H63" s="103">
        <v>0</v>
      </c>
      <c r="I63" s="40">
        <f t="shared" si="0"/>
        <v>20</v>
      </c>
      <c r="J63" s="41" t="str">
        <f t="shared" si="1"/>
        <v>$4.00</v>
      </c>
      <c r="K63" s="44" t="str">
        <f>IF(OR(G63&gt;19.99,(Table2725[[#This Row],[Pay Stubs Provided Included]]="NO")),"0",H63*J63)</f>
        <v>0</v>
      </c>
    </row>
    <row r="64" spans="1:11" s="29" customFormat="1" ht="15" x14ac:dyDescent="0.2">
      <c r="A64" s="29">
        <f>'Period One'!A63</f>
        <v>0</v>
      </c>
      <c r="B64" s="52" t="s">
        <v>11</v>
      </c>
      <c r="C64" s="29">
        <f>Table272[[#This Row],[Essential Occupation]]</f>
        <v>0</v>
      </c>
      <c r="D64" s="43">
        <f t="shared" ref="D64:E79" si="5">D63</f>
        <v>44039</v>
      </c>
      <c r="E64" s="43">
        <f t="shared" si="5"/>
        <v>44052</v>
      </c>
      <c r="F64" s="53">
        <f>Table272[[#This Row],[Rate Type]]</f>
        <v>0</v>
      </c>
      <c r="G64" s="38">
        <f>'Period One'!J63</f>
        <v>0</v>
      </c>
      <c r="H64" s="103">
        <v>0</v>
      </c>
      <c r="I64" s="40">
        <f t="shared" si="0"/>
        <v>20</v>
      </c>
      <c r="J64" s="41" t="str">
        <f t="shared" si="1"/>
        <v>$4.00</v>
      </c>
      <c r="K64" s="44" t="str">
        <f>IF(OR(G64&gt;19.99,(Table2725[[#This Row],[Pay Stubs Provided Included]]="NO")),"0",H64*J64)</f>
        <v>0</v>
      </c>
    </row>
    <row r="65" spans="1:11" s="29" customFormat="1" ht="15" x14ac:dyDescent="0.2">
      <c r="A65" s="29">
        <f>'Period One'!A64</f>
        <v>0</v>
      </c>
      <c r="B65" s="52" t="s">
        <v>11</v>
      </c>
      <c r="C65" s="29">
        <f>Table272[[#This Row],[Essential Occupation]]</f>
        <v>0</v>
      </c>
      <c r="D65" s="43">
        <f t="shared" si="5"/>
        <v>44039</v>
      </c>
      <c r="E65" s="43">
        <f t="shared" si="5"/>
        <v>44052</v>
      </c>
      <c r="F65" s="53">
        <f>Table272[[#This Row],[Rate Type]]</f>
        <v>0</v>
      </c>
      <c r="G65" s="38">
        <f>'Period One'!J64</f>
        <v>0</v>
      </c>
      <c r="H65" s="103">
        <v>0</v>
      </c>
      <c r="I65" s="40">
        <f t="shared" si="0"/>
        <v>20</v>
      </c>
      <c r="J65" s="41" t="str">
        <f t="shared" si="1"/>
        <v>$4.00</v>
      </c>
      <c r="K65" s="44" t="str">
        <f>IF(OR(G65&gt;19.99,(Table2725[[#This Row],[Pay Stubs Provided Included]]="NO")),"0",H65*J65)</f>
        <v>0</v>
      </c>
    </row>
    <row r="66" spans="1:11" s="29" customFormat="1" ht="15" x14ac:dyDescent="0.2">
      <c r="A66" s="29">
        <f>'Period One'!A65</f>
        <v>0</v>
      </c>
      <c r="B66" s="52" t="s">
        <v>11</v>
      </c>
      <c r="C66" s="29">
        <f>Table272[[#This Row],[Essential Occupation]]</f>
        <v>0</v>
      </c>
      <c r="D66" s="43">
        <f t="shared" si="5"/>
        <v>44039</v>
      </c>
      <c r="E66" s="43">
        <f t="shared" si="5"/>
        <v>44052</v>
      </c>
      <c r="F66" s="53">
        <f>Table272[[#This Row],[Rate Type]]</f>
        <v>0</v>
      </c>
      <c r="G66" s="38">
        <f>'Period One'!J65</f>
        <v>0</v>
      </c>
      <c r="H66" s="103">
        <v>0</v>
      </c>
      <c r="I66" s="40">
        <f t="shared" si="0"/>
        <v>20</v>
      </c>
      <c r="J66" s="41" t="str">
        <f t="shared" si="1"/>
        <v>$4.00</v>
      </c>
      <c r="K66" s="44" t="str">
        <f>IF(OR(G66&gt;19.99,(Table2725[[#This Row],[Pay Stubs Provided Included]]="NO")),"0",H66*J66)</f>
        <v>0</v>
      </c>
    </row>
    <row r="67" spans="1:11" s="29" customFormat="1" ht="15" x14ac:dyDescent="0.2">
      <c r="A67" s="29">
        <f>'Period One'!A66</f>
        <v>0</v>
      </c>
      <c r="B67" s="52" t="s">
        <v>11</v>
      </c>
      <c r="C67" s="29">
        <f>Table272[[#This Row],[Essential Occupation]]</f>
        <v>0</v>
      </c>
      <c r="D67" s="43">
        <f t="shared" si="5"/>
        <v>44039</v>
      </c>
      <c r="E67" s="43">
        <f t="shared" si="5"/>
        <v>44052</v>
      </c>
      <c r="F67" s="53">
        <f>Table272[[#This Row],[Rate Type]]</f>
        <v>0</v>
      </c>
      <c r="G67" s="38">
        <f>'Period One'!J66</f>
        <v>0</v>
      </c>
      <c r="H67" s="103">
        <v>0</v>
      </c>
      <c r="I67" s="40">
        <f t="shared" si="0"/>
        <v>20</v>
      </c>
      <c r="J67" s="41" t="str">
        <f t="shared" si="1"/>
        <v>$4.00</v>
      </c>
      <c r="K67" s="44" t="str">
        <f>IF(OR(G67&gt;19.99,(Table2725[[#This Row],[Pay Stubs Provided Included]]="NO")),"0",H67*J67)</f>
        <v>0</v>
      </c>
    </row>
    <row r="68" spans="1:11" s="29" customFormat="1" ht="15" x14ac:dyDescent="0.2">
      <c r="A68" s="29">
        <f>'Period One'!A67</f>
        <v>0</v>
      </c>
      <c r="B68" s="52" t="s">
        <v>11</v>
      </c>
      <c r="C68" s="29">
        <f>Table272[[#This Row],[Essential Occupation]]</f>
        <v>0</v>
      </c>
      <c r="D68" s="43">
        <f t="shared" si="5"/>
        <v>44039</v>
      </c>
      <c r="E68" s="43">
        <f t="shared" si="5"/>
        <v>44052</v>
      </c>
      <c r="F68" s="53">
        <f>Table272[[#This Row],[Rate Type]]</f>
        <v>0</v>
      </c>
      <c r="G68" s="38">
        <f>'Period One'!J67</f>
        <v>0</v>
      </c>
      <c r="H68" s="103">
        <v>0</v>
      </c>
      <c r="I68" s="40">
        <f t="shared" si="0"/>
        <v>20</v>
      </c>
      <c r="J68" s="41" t="str">
        <f t="shared" si="1"/>
        <v>$4.00</v>
      </c>
      <c r="K68" s="44" t="str">
        <f>IF(OR(G68&gt;19.99,(Table2725[[#This Row],[Pay Stubs Provided Included]]="NO")),"0",H68*J68)</f>
        <v>0</v>
      </c>
    </row>
    <row r="69" spans="1:11" s="29" customFormat="1" ht="15" x14ac:dyDescent="0.2">
      <c r="A69" s="29">
        <f>'Period One'!A68</f>
        <v>0</v>
      </c>
      <c r="B69" s="52" t="s">
        <v>11</v>
      </c>
      <c r="C69" s="29">
        <f>Table272[[#This Row],[Essential Occupation]]</f>
        <v>0</v>
      </c>
      <c r="D69" s="43">
        <f t="shared" si="5"/>
        <v>44039</v>
      </c>
      <c r="E69" s="43">
        <f t="shared" si="5"/>
        <v>44052</v>
      </c>
      <c r="F69" s="53">
        <f>Table272[[#This Row],[Rate Type]]</f>
        <v>0</v>
      </c>
      <c r="G69" s="38">
        <f>'Period One'!J68</f>
        <v>0</v>
      </c>
      <c r="H69" s="103">
        <v>0</v>
      </c>
      <c r="I69" s="40">
        <f t="shared" si="0"/>
        <v>20</v>
      </c>
      <c r="J69" s="41" t="str">
        <f t="shared" si="1"/>
        <v>$4.00</v>
      </c>
      <c r="K69" s="44" t="str">
        <f>IF(OR(G69&gt;19.99,(Table2725[[#This Row],[Pay Stubs Provided Included]]="NO")),"0",H69*J69)</f>
        <v>0</v>
      </c>
    </row>
    <row r="70" spans="1:11" s="29" customFormat="1" ht="15" x14ac:dyDescent="0.2">
      <c r="A70" s="29">
        <f>'Period One'!A69</f>
        <v>0</v>
      </c>
      <c r="B70" s="52" t="s">
        <v>11</v>
      </c>
      <c r="C70" s="29">
        <f>Table272[[#This Row],[Essential Occupation]]</f>
        <v>0</v>
      </c>
      <c r="D70" s="43">
        <f t="shared" si="5"/>
        <v>44039</v>
      </c>
      <c r="E70" s="43">
        <f t="shared" si="5"/>
        <v>44052</v>
      </c>
      <c r="F70" s="53">
        <f>Table272[[#This Row],[Rate Type]]</f>
        <v>0</v>
      </c>
      <c r="G70" s="38">
        <f>'Period One'!J69</f>
        <v>0</v>
      </c>
      <c r="H70" s="103">
        <v>0</v>
      </c>
      <c r="I70" s="40">
        <f t="shared" si="0"/>
        <v>20</v>
      </c>
      <c r="J70" s="41" t="str">
        <f t="shared" si="1"/>
        <v>$4.00</v>
      </c>
      <c r="K70" s="44" t="str">
        <f>IF(OR(G70&gt;19.99,(Table2725[[#This Row],[Pay Stubs Provided Included]]="NO")),"0",H70*J70)</f>
        <v>0</v>
      </c>
    </row>
    <row r="71" spans="1:11" s="29" customFormat="1" ht="15" x14ac:dyDescent="0.2">
      <c r="A71" s="29">
        <f>'Period One'!A70</f>
        <v>0</v>
      </c>
      <c r="B71" s="52" t="s">
        <v>11</v>
      </c>
      <c r="C71" s="29">
        <f>Table272[[#This Row],[Essential Occupation]]</f>
        <v>0</v>
      </c>
      <c r="D71" s="43">
        <f t="shared" si="5"/>
        <v>44039</v>
      </c>
      <c r="E71" s="43">
        <f t="shared" si="5"/>
        <v>44052</v>
      </c>
      <c r="F71" s="53">
        <f>Table272[[#This Row],[Rate Type]]</f>
        <v>0</v>
      </c>
      <c r="G71" s="38">
        <f>'Period One'!J70</f>
        <v>0</v>
      </c>
      <c r="H71" s="103">
        <v>0</v>
      </c>
      <c r="I71" s="40">
        <f t="shared" si="0"/>
        <v>20</v>
      </c>
      <c r="J71" s="41" t="str">
        <f t="shared" si="1"/>
        <v>$4.00</v>
      </c>
      <c r="K71" s="44" t="str">
        <f>IF(OR(G71&gt;19.99,(Table2725[[#This Row],[Pay Stubs Provided Included]]="NO")),"0",H71*J71)</f>
        <v>0</v>
      </c>
    </row>
    <row r="72" spans="1:11" s="29" customFormat="1" ht="15" x14ac:dyDescent="0.2">
      <c r="A72" s="29">
        <f>'Period One'!A71</f>
        <v>0</v>
      </c>
      <c r="B72" s="52" t="s">
        <v>11</v>
      </c>
      <c r="C72" s="29">
        <f>Table272[[#This Row],[Essential Occupation]]</f>
        <v>0</v>
      </c>
      <c r="D72" s="43">
        <f t="shared" si="5"/>
        <v>44039</v>
      </c>
      <c r="E72" s="43">
        <f t="shared" si="5"/>
        <v>44052</v>
      </c>
      <c r="F72" s="53">
        <f>Table272[[#This Row],[Rate Type]]</f>
        <v>0</v>
      </c>
      <c r="G72" s="38">
        <f>'Period One'!J71</f>
        <v>0</v>
      </c>
      <c r="H72" s="103">
        <v>0</v>
      </c>
      <c r="I72" s="40">
        <f t="shared" si="0"/>
        <v>20</v>
      </c>
      <c r="J72" s="41" t="str">
        <f t="shared" si="1"/>
        <v>$4.00</v>
      </c>
      <c r="K72" s="44" t="str">
        <f>IF(OR(G72&gt;19.99,(Table2725[[#This Row],[Pay Stubs Provided Included]]="NO")),"0",H72*J72)</f>
        <v>0</v>
      </c>
    </row>
    <row r="73" spans="1:11" s="29" customFormat="1" ht="15" x14ac:dyDescent="0.2">
      <c r="A73" s="29">
        <f>'Period One'!A72</f>
        <v>0</v>
      </c>
      <c r="B73" s="52" t="s">
        <v>11</v>
      </c>
      <c r="C73" s="29">
        <f>Table272[[#This Row],[Essential Occupation]]</f>
        <v>0</v>
      </c>
      <c r="D73" s="43">
        <f t="shared" si="5"/>
        <v>44039</v>
      </c>
      <c r="E73" s="43">
        <f t="shared" si="5"/>
        <v>44052</v>
      </c>
      <c r="F73" s="53">
        <f>Table272[[#This Row],[Rate Type]]</f>
        <v>0</v>
      </c>
      <c r="G73" s="38">
        <f>'Period One'!J72</f>
        <v>0</v>
      </c>
      <c r="H73" s="103">
        <v>0</v>
      </c>
      <c r="I73" s="40">
        <f t="shared" si="0"/>
        <v>20</v>
      </c>
      <c r="J73" s="41" t="str">
        <f t="shared" si="1"/>
        <v>$4.00</v>
      </c>
      <c r="K73" s="44" t="str">
        <f>IF(OR(G73&gt;19.99,(Table2725[[#This Row],[Pay Stubs Provided Included]]="NO")),"0",H73*J73)</f>
        <v>0</v>
      </c>
    </row>
    <row r="74" spans="1:11" s="29" customFormat="1" ht="15" x14ac:dyDescent="0.2">
      <c r="A74" s="29">
        <f>'Period One'!A73</f>
        <v>0</v>
      </c>
      <c r="B74" s="52" t="s">
        <v>11</v>
      </c>
      <c r="C74" s="29">
        <f>Table272[[#This Row],[Essential Occupation]]</f>
        <v>0</v>
      </c>
      <c r="D74" s="43">
        <f t="shared" si="5"/>
        <v>44039</v>
      </c>
      <c r="E74" s="43">
        <f t="shared" si="5"/>
        <v>44052</v>
      </c>
      <c r="F74" s="53">
        <f>Table272[[#This Row],[Rate Type]]</f>
        <v>0</v>
      </c>
      <c r="G74" s="38">
        <f>'Period One'!J73</f>
        <v>0</v>
      </c>
      <c r="H74" s="103">
        <v>0</v>
      </c>
      <c r="I74" s="40">
        <f t="shared" si="0"/>
        <v>20</v>
      </c>
      <c r="J74" s="41" t="str">
        <f t="shared" si="1"/>
        <v>$4.00</v>
      </c>
      <c r="K74" s="44" t="str">
        <f>IF(OR(G74&gt;19.99,(Table2725[[#This Row],[Pay Stubs Provided Included]]="NO")),"0",H74*J74)</f>
        <v>0</v>
      </c>
    </row>
    <row r="75" spans="1:11" s="29" customFormat="1" ht="15" x14ac:dyDescent="0.2">
      <c r="A75" s="29">
        <f>'Period One'!A74</f>
        <v>0</v>
      </c>
      <c r="B75" s="52" t="s">
        <v>11</v>
      </c>
      <c r="C75" s="29">
        <f>Table272[[#This Row],[Essential Occupation]]</f>
        <v>0</v>
      </c>
      <c r="D75" s="43">
        <f t="shared" si="5"/>
        <v>44039</v>
      </c>
      <c r="E75" s="43">
        <f t="shared" si="5"/>
        <v>44052</v>
      </c>
      <c r="F75" s="53">
        <f>Table272[[#This Row],[Rate Type]]</f>
        <v>0</v>
      </c>
      <c r="G75" s="38">
        <f>'Period One'!J74</f>
        <v>0</v>
      </c>
      <c r="H75" s="103">
        <v>0</v>
      </c>
      <c r="I75" s="40">
        <f t="shared" si="0"/>
        <v>20</v>
      </c>
      <c r="J75" s="41" t="str">
        <f t="shared" si="1"/>
        <v>$4.00</v>
      </c>
      <c r="K75" s="44" t="str">
        <f>IF(OR(G75&gt;19.99,(Table2725[[#This Row],[Pay Stubs Provided Included]]="NO")),"0",H75*J75)</f>
        <v>0</v>
      </c>
    </row>
    <row r="76" spans="1:11" s="29" customFormat="1" ht="15" x14ac:dyDescent="0.2">
      <c r="A76" s="29">
        <f>'Period One'!A75</f>
        <v>0</v>
      </c>
      <c r="B76" s="52" t="s">
        <v>11</v>
      </c>
      <c r="C76" s="29">
        <f>Table272[[#This Row],[Essential Occupation]]</f>
        <v>0</v>
      </c>
      <c r="D76" s="43">
        <f t="shared" si="5"/>
        <v>44039</v>
      </c>
      <c r="E76" s="43">
        <f t="shared" si="5"/>
        <v>44052</v>
      </c>
      <c r="F76" s="53">
        <f>Table272[[#This Row],[Rate Type]]</f>
        <v>0</v>
      </c>
      <c r="G76" s="38">
        <f>'Period One'!J75</f>
        <v>0</v>
      </c>
      <c r="H76" s="103">
        <v>0</v>
      </c>
      <c r="I76" s="40">
        <f t="shared" si="0"/>
        <v>20</v>
      </c>
      <c r="J76" s="41" t="str">
        <f t="shared" si="1"/>
        <v>$4.00</v>
      </c>
      <c r="K76" s="44" t="str">
        <f>IF(OR(G76&gt;19.99,(Table2725[[#This Row],[Pay Stubs Provided Included]]="NO")),"0",H76*J76)</f>
        <v>0</v>
      </c>
    </row>
    <row r="77" spans="1:11" s="29" customFormat="1" ht="15" x14ac:dyDescent="0.2">
      <c r="A77" s="29">
        <f>'Period One'!A76</f>
        <v>0</v>
      </c>
      <c r="B77" s="52" t="s">
        <v>11</v>
      </c>
      <c r="C77" s="29">
        <f>Table272[[#This Row],[Essential Occupation]]</f>
        <v>0</v>
      </c>
      <c r="D77" s="43">
        <f t="shared" si="5"/>
        <v>44039</v>
      </c>
      <c r="E77" s="43">
        <f t="shared" si="5"/>
        <v>44052</v>
      </c>
      <c r="F77" s="53">
        <f>Table272[[#This Row],[Rate Type]]</f>
        <v>0</v>
      </c>
      <c r="G77" s="38">
        <f>'Period One'!J76</f>
        <v>0</v>
      </c>
      <c r="H77" s="103">
        <v>0</v>
      </c>
      <c r="I77" s="40">
        <f t="shared" si="0"/>
        <v>20</v>
      </c>
      <c r="J77" s="41" t="str">
        <f t="shared" si="1"/>
        <v>$4.00</v>
      </c>
      <c r="K77" s="44" t="str">
        <f>IF(OR(G77&gt;19.99,(Table2725[[#This Row],[Pay Stubs Provided Included]]="NO")),"0",H77*J77)</f>
        <v>0</v>
      </c>
    </row>
    <row r="78" spans="1:11" s="29" customFormat="1" ht="15" x14ac:dyDescent="0.2">
      <c r="A78" s="29">
        <f>'Period One'!A77</f>
        <v>0</v>
      </c>
      <c r="B78" s="52" t="s">
        <v>11</v>
      </c>
      <c r="C78" s="29">
        <f>Table272[[#This Row],[Essential Occupation]]</f>
        <v>0</v>
      </c>
      <c r="D78" s="43">
        <f t="shared" si="5"/>
        <v>44039</v>
      </c>
      <c r="E78" s="43">
        <f t="shared" si="5"/>
        <v>44052</v>
      </c>
      <c r="F78" s="53">
        <f>Table272[[#This Row],[Rate Type]]</f>
        <v>0</v>
      </c>
      <c r="G78" s="38">
        <f>'Period One'!J77</f>
        <v>0</v>
      </c>
      <c r="H78" s="103">
        <v>0</v>
      </c>
      <c r="I78" s="40">
        <f t="shared" si="0"/>
        <v>20</v>
      </c>
      <c r="J78" s="41" t="str">
        <f t="shared" si="1"/>
        <v>$4.00</v>
      </c>
      <c r="K78" s="44" t="str">
        <f>IF(OR(G78&gt;19.99,(Table2725[[#This Row],[Pay Stubs Provided Included]]="NO")),"0",H78*J78)</f>
        <v>0</v>
      </c>
    </row>
    <row r="79" spans="1:11" s="29" customFormat="1" ht="15" x14ac:dyDescent="0.2">
      <c r="A79" s="29">
        <f>'Period One'!A78</f>
        <v>0</v>
      </c>
      <c r="B79" s="52" t="s">
        <v>11</v>
      </c>
      <c r="C79" s="29">
        <f>Table272[[#This Row],[Essential Occupation]]</f>
        <v>0</v>
      </c>
      <c r="D79" s="43">
        <f t="shared" si="5"/>
        <v>44039</v>
      </c>
      <c r="E79" s="43">
        <f t="shared" si="5"/>
        <v>44052</v>
      </c>
      <c r="F79" s="53">
        <f>Table272[[#This Row],[Rate Type]]</f>
        <v>0</v>
      </c>
      <c r="G79" s="38">
        <f>'Period One'!J78</f>
        <v>0</v>
      </c>
      <c r="H79" s="103">
        <v>0</v>
      </c>
      <c r="I79" s="40">
        <f t="shared" ref="I79:I113" si="6">20-G79</f>
        <v>20</v>
      </c>
      <c r="J79" s="41" t="str">
        <f t="shared" ref="J79:J113" si="7">IF(AND(I79&lt;=3.99,I79&gt;(-100)),I79,"$4.00")</f>
        <v>$4.00</v>
      </c>
      <c r="K79" s="44" t="str">
        <f>IF(OR(G79&gt;19.99,(Table2725[[#This Row],[Pay Stubs Provided Included]]="NO")),"0",H79*J79)</f>
        <v>0</v>
      </c>
    </row>
    <row r="80" spans="1:11" s="29" customFormat="1" ht="15" x14ac:dyDescent="0.2">
      <c r="A80" s="29">
        <f>'Period One'!A79</f>
        <v>0</v>
      </c>
      <c r="B80" s="52" t="s">
        <v>11</v>
      </c>
      <c r="C80" s="29">
        <f>Table272[[#This Row],[Essential Occupation]]</f>
        <v>0</v>
      </c>
      <c r="D80" s="43">
        <f t="shared" ref="D80:E95" si="8">D79</f>
        <v>44039</v>
      </c>
      <c r="E80" s="43">
        <f t="shared" si="8"/>
        <v>44052</v>
      </c>
      <c r="F80" s="53">
        <f>Table272[[#This Row],[Rate Type]]</f>
        <v>0</v>
      </c>
      <c r="G80" s="38">
        <f>'Period One'!J79</f>
        <v>0</v>
      </c>
      <c r="H80" s="103">
        <v>0</v>
      </c>
      <c r="I80" s="40">
        <f t="shared" si="6"/>
        <v>20</v>
      </c>
      <c r="J80" s="41" t="str">
        <f t="shared" si="7"/>
        <v>$4.00</v>
      </c>
      <c r="K80" s="44" t="str">
        <f>IF(OR(G80&gt;19.99,(Table2725[[#This Row],[Pay Stubs Provided Included]]="NO")),"0",H80*J80)</f>
        <v>0</v>
      </c>
    </row>
    <row r="81" spans="1:11" s="29" customFormat="1" ht="15" x14ac:dyDescent="0.2">
      <c r="A81" s="29">
        <f>'Period One'!A80</f>
        <v>0</v>
      </c>
      <c r="B81" s="52" t="s">
        <v>11</v>
      </c>
      <c r="C81" s="29">
        <f>Table272[[#This Row],[Essential Occupation]]</f>
        <v>0</v>
      </c>
      <c r="D81" s="43">
        <f t="shared" si="8"/>
        <v>44039</v>
      </c>
      <c r="E81" s="43">
        <f t="shared" si="8"/>
        <v>44052</v>
      </c>
      <c r="F81" s="53">
        <f>Table272[[#This Row],[Rate Type]]</f>
        <v>0</v>
      </c>
      <c r="G81" s="38">
        <f>'Period One'!J80</f>
        <v>0</v>
      </c>
      <c r="H81" s="103">
        <v>0</v>
      </c>
      <c r="I81" s="40">
        <f t="shared" si="6"/>
        <v>20</v>
      </c>
      <c r="J81" s="41" t="str">
        <f t="shared" si="7"/>
        <v>$4.00</v>
      </c>
      <c r="K81" s="44" t="str">
        <f>IF(OR(G81&gt;19.99,(Table2725[[#This Row],[Pay Stubs Provided Included]]="NO")),"0",H81*J81)</f>
        <v>0</v>
      </c>
    </row>
    <row r="82" spans="1:11" s="29" customFormat="1" ht="15" x14ac:dyDescent="0.2">
      <c r="A82" s="29">
        <f>'Period One'!A81</f>
        <v>0</v>
      </c>
      <c r="B82" s="52" t="s">
        <v>11</v>
      </c>
      <c r="C82" s="29">
        <f>Table272[[#This Row],[Essential Occupation]]</f>
        <v>0</v>
      </c>
      <c r="D82" s="43">
        <f t="shared" si="8"/>
        <v>44039</v>
      </c>
      <c r="E82" s="43">
        <f t="shared" si="8"/>
        <v>44052</v>
      </c>
      <c r="F82" s="53">
        <f>Table272[[#This Row],[Rate Type]]</f>
        <v>0</v>
      </c>
      <c r="G82" s="38">
        <f>'Period One'!J81</f>
        <v>0</v>
      </c>
      <c r="H82" s="103">
        <v>0</v>
      </c>
      <c r="I82" s="40">
        <f t="shared" si="6"/>
        <v>20</v>
      </c>
      <c r="J82" s="41" t="str">
        <f t="shared" si="7"/>
        <v>$4.00</v>
      </c>
      <c r="K82" s="44" t="str">
        <f>IF(OR(G82&gt;19.99,(Table2725[[#This Row],[Pay Stubs Provided Included]]="NO")),"0",H82*J82)</f>
        <v>0</v>
      </c>
    </row>
    <row r="83" spans="1:11" s="29" customFormat="1" ht="15" x14ac:dyDescent="0.2">
      <c r="A83" s="29">
        <f>'Period One'!A82</f>
        <v>0</v>
      </c>
      <c r="B83" s="52" t="s">
        <v>11</v>
      </c>
      <c r="C83" s="29">
        <f>Table272[[#This Row],[Essential Occupation]]</f>
        <v>0</v>
      </c>
      <c r="D83" s="43">
        <f t="shared" si="8"/>
        <v>44039</v>
      </c>
      <c r="E83" s="43">
        <f t="shared" si="8"/>
        <v>44052</v>
      </c>
      <c r="F83" s="53">
        <f>Table272[[#This Row],[Rate Type]]</f>
        <v>0</v>
      </c>
      <c r="G83" s="38">
        <f>'Period One'!J82</f>
        <v>0</v>
      </c>
      <c r="H83" s="103">
        <v>0</v>
      </c>
      <c r="I83" s="40">
        <f t="shared" si="6"/>
        <v>20</v>
      </c>
      <c r="J83" s="41" t="str">
        <f t="shared" si="7"/>
        <v>$4.00</v>
      </c>
      <c r="K83" s="44" t="str">
        <f>IF(OR(G83&gt;19.99,(Table2725[[#This Row],[Pay Stubs Provided Included]]="NO")),"0",H83*J83)</f>
        <v>0</v>
      </c>
    </row>
    <row r="84" spans="1:11" s="29" customFormat="1" ht="15" x14ac:dyDescent="0.2">
      <c r="A84" s="29">
        <f>'Period One'!A83</f>
        <v>0</v>
      </c>
      <c r="B84" s="52" t="s">
        <v>11</v>
      </c>
      <c r="C84" s="29">
        <f>Table272[[#This Row],[Essential Occupation]]</f>
        <v>0</v>
      </c>
      <c r="D84" s="43">
        <f t="shared" si="8"/>
        <v>44039</v>
      </c>
      <c r="E84" s="43">
        <f t="shared" si="8"/>
        <v>44052</v>
      </c>
      <c r="F84" s="53">
        <f>Table272[[#This Row],[Rate Type]]</f>
        <v>0</v>
      </c>
      <c r="G84" s="38">
        <f>'Period One'!J83</f>
        <v>0</v>
      </c>
      <c r="H84" s="103">
        <v>0</v>
      </c>
      <c r="I84" s="40">
        <f t="shared" si="6"/>
        <v>20</v>
      </c>
      <c r="J84" s="41" t="str">
        <f t="shared" si="7"/>
        <v>$4.00</v>
      </c>
      <c r="K84" s="44" t="str">
        <f>IF(OR(G84&gt;19.99,(Table2725[[#This Row],[Pay Stubs Provided Included]]="NO")),"0",H84*J84)</f>
        <v>0</v>
      </c>
    </row>
    <row r="85" spans="1:11" s="29" customFormat="1" ht="15" x14ac:dyDescent="0.2">
      <c r="A85" s="29">
        <f>'Period One'!A84</f>
        <v>0</v>
      </c>
      <c r="B85" s="52" t="s">
        <v>11</v>
      </c>
      <c r="C85" s="29">
        <f>Table272[[#This Row],[Essential Occupation]]</f>
        <v>0</v>
      </c>
      <c r="D85" s="43">
        <f t="shared" si="8"/>
        <v>44039</v>
      </c>
      <c r="E85" s="43">
        <f t="shared" si="8"/>
        <v>44052</v>
      </c>
      <c r="F85" s="53">
        <f>Table272[[#This Row],[Rate Type]]</f>
        <v>0</v>
      </c>
      <c r="G85" s="38">
        <f>'Period One'!J84</f>
        <v>0</v>
      </c>
      <c r="H85" s="103">
        <v>0</v>
      </c>
      <c r="I85" s="40">
        <f t="shared" si="6"/>
        <v>20</v>
      </c>
      <c r="J85" s="41" t="str">
        <f t="shared" si="7"/>
        <v>$4.00</v>
      </c>
      <c r="K85" s="44" t="str">
        <f>IF(OR(G85&gt;19.99,(Table2725[[#This Row],[Pay Stubs Provided Included]]="NO")),"0",H85*J85)</f>
        <v>0</v>
      </c>
    </row>
    <row r="86" spans="1:11" s="29" customFormat="1" ht="15" x14ac:dyDescent="0.2">
      <c r="A86" s="29">
        <f>'Period One'!A85</f>
        <v>0</v>
      </c>
      <c r="B86" s="52" t="s">
        <v>11</v>
      </c>
      <c r="C86" s="29">
        <f>Table272[[#This Row],[Essential Occupation]]</f>
        <v>0</v>
      </c>
      <c r="D86" s="43">
        <f t="shared" si="8"/>
        <v>44039</v>
      </c>
      <c r="E86" s="43">
        <f t="shared" si="8"/>
        <v>44052</v>
      </c>
      <c r="F86" s="53">
        <f>Table272[[#This Row],[Rate Type]]</f>
        <v>0</v>
      </c>
      <c r="G86" s="38">
        <f>'Period One'!J85</f>
        <v>0</v>
      </c>
      <c r="H86" s="103">
        <v>0</v>
      </c>
      <c r="I86" s="40">
        <f t="shared" si="6"/>
        <v>20</v>
      </c>
      <c r="J86" s="41" t="str">
        <f t="shared" si="7"/>
        <v>$4.00</v>
      </c>
      <c r="K86" s="44" t="str">
        <f>IF(OR(G86&gt;19.99,(Table2725[[#This Row],[Pay Stubs Provided Included]]="NO")),"0",H86*J86)</f>
        <v>0</v>
      </c>
    </row>
    <row r="87" spans="1:11" s="29" customFormat="1" ht="15" x14ac:dyDescent="0.2">
      <c r="A87" s="29">
        <f>'Period One'!A86</f>
        <v>0</v>
      </c>
      <c r="B87" s="52" t="s">
        <v>11</v>
      </c>
      <c r="C87" s="29">
        <f>Table272[[#This Row],[Essential Occupation]]</f>
        <v>0</v>
      </c>
      <c r="D87" s="43">
        <f t="shared" si="8"/>
        <v>44039</v>
      </c>
      <c r="E87" s="43">
        <f t="shared" si="8"/>
        <v>44052</v>
      </c>
      <c r="F87" s="53">
        <f>Table272[[#This Row],[Rate Type]]</f>
        <v>0</v>
      </c>
      <c r="G87" s="38">
        <f>'Period One'!J86</f>
        <v>0</v>
      </c>
      <c r="H87" s="103">
        <v>0</v>
      </c>
      <c r="I87" s="40">
        <f t="shared" si="6"/>
        <v>20</v>
      </c>
      <c r="J87" s="41" t="str">
        <f t="shared" si="7"/>
        <v>$4.00</v>
      </c>
      <c r="K87" s="44" t="str">
        <f>IF(OR(G87&gt;19.99,(Table2725[[#This Row],[Pay Stubs Provided Included]]="NO")),"0",H87*J87)</f>
        <v>0</v>
      </c>
    </row>
    <row r="88" spans="1:11" s="29" customFormat="1" ht="15" x14ac:dyDescent="0.2">
      <c r="A88" s="29">
        <f>'Period One'!A87</f>
        <v>0</v>
      </c>
      <c r="B88" s="52" t="s">
        <v>11</v>
      </c>
      <c r="C88" s="29">
        <f>Table272[[#This Row],[Essential Occupation]]</f>
        <v>0</v>
      </c>
      <c r="D88" s="43">
        <f t="shared" si="8"/>
        <v>44039</v>
      </c>
      <c r="E88" s="43">
        <f t="shared" si="8"/>
        <v>44052</v>
      </c>
      <c r="F88" s="53">
        <f>Table272[[#This Row],[Rate Type]]</f>
        <v>0</v>
      </c>
      <c r="G88" s="38">
        <f>'Period One'!J87</f>
        <v>0</v>
      </c>
      <c r="H88" s="103">
        <v>0</v>
      </c>
      <c r="I88" s="40">
        <f t="shared" si="6"/>
        <v>20</v>
      </c>
      <c r="J88" s="41" t="str">
        <f t="shared" si="7"/>
        <v>$4.00</v>
      </c>
      <c r="K88" s="44" t="str">
        <f>IF(OR(G88&gt;19.99,(Table2725[[#This Row],[Pay Stubs Provided Included]]="NO")),"0",H88*J88)</f>
        <v>0</v>
      </c>
    </row>
    <row r="89" spans="1:11" s="29" customFormat="1" ht="15" x14ac:dyDescent="0.2">
      <c r="A89" s="29">
        <f>'Period One'!A88</f>
        <v>0</v>
      </c>
      <c r="B89" s="52" t="s">
        <v>11</v>
      </c>
      <c r="C89" s="29">
        <f>Table272[[#This Row],[Essential Occupation]]</f>
        <v>0</v>
      </c>
      <c r="D89" s="43">
        <f t="shared" si="8"/>
        <v>44039</v>
      </c>
      <c r="E89" s="43">
        <f t="shared" si="8"/>
        <v>44052</v>
      </c>
      <c r="F89" s="53">
        <f>Table272[[#This Row],[Rate Type]]</f>
        <v>0</v>
      </c>
      <c r="G89" s="38">
        <f>'Period One'!J88</f>
        <v>0</v>
      </c>
      <c r="H89" s="103">
        <v>0</v>
      </c>
      <c r="I89" s="40">
        <f t="shared" si="6"/>
        <v>20</v>
      </c>
      <c r="J89" s="41" t="str">
        <f t="shared" si="7"/>
        <v>$4.00</v>
      </c>
      <c r="K89" s="44" t="str">
        <f>IF(OR(G89&gt;19.99,(Table2725[[#This Row],[Pay Stubs Provided Included]]="NO")),"0",H89*J89)</f>
        <v>0</v>
      </c>
    </row>
    <row r="90" spans="1:11" s="29" customFormat="1" ht="15" x14ac:dyDescent="0.2">
      <c r="A90" s="29">
        <f>'Period One'!A89</f>
        <v>0</v>
      </c>
      <c r="B90" s="52" t="s">
        <v>11</v>
      </c>
      <c r="C90" s="29">
        <f>Table272[[#This Row],[Essential Occupation]]</f>
        <v>0</v>
      </c>
      <c r="D90" s="43">
        <f t="shared" si="8"/>
        <v>44039</v>
      </c>
      <c r="E90" s="43">
        <f t="shared" si="8"/>
        <v>44052</v>
      </c>
      <c r="F90" s="53">
        <f>Table272[[#This Row],[Rate Type]]</f>
        <v>0</v>
      </c>
      <c r="G90" s="38">
        <f>'Period One'!J89</f>
        <v>0</v>
      </c>
      <c r="H90" s="103">
        <v>0</v>
      </c>
      <c r="I90" s="40">
        <f t="shared" si="6"/>
        <v>20</v>
      </c>
      <c r="J90" s="41" t="str">
        <f t="shared" si="7"/>
        <v>$4.00</v>
      </c>
      <c r="K90" s="44" t="str">
        <f>IF(OR(G90&gt;19.99,(Table2725[[#This Row],[Pay Stubs Provided Included]]="NO")),"0",H90*J90)</f>
        <v>0</v>
      </c>
    </row>
    <row r="91" spans="1:11" s="29" customFormat="1" ht="15" x14ac:dyDescent="0.2">
      <c r="A91" s="29">
        <f>'Period One'!A90</f>
        <v>0</v>
      </c>
      <c r="B91" s="52" t="s">
        <v>11</v>
      </c>
      <c r="C91" s="29">
        <f>Table272[[#This Row],[Essential Occupation]]</f>
        <v>0</v>
      </c>
      <c r="D91" s="43">
        <f t="shared" si="8"/>
        <v>44039</v>
      </c>
      <c r="E91" s="43">
        <f t="shared" si="8"/>
        <v>44052</v>
      </c>
      <c r="F91" s="53">
        <f>Table272[[#This Row],[Rate Type]]</f>
        <v>0</v>
      </c>
      <c r="G91" s="38">
        <f>'Period One'!J90</f>
        <v>0</v>
      </c>
      <c r="H91" s="103">
        <v>0</v>
      </c>
      <c r="I91" s="40">
        <f t="shared" si="6"/>
        <v>20</v>
      </c>
      <c r="J91" s="41" t="str">
        <f t="shared" si="7"/>
        <v>$4.00</v>
      </c>
      <c r="K91" s="44" t="str">
        <f>IF(OR(G91&gt;19.99,(Table2725[[#This Row],[Pay Stubs Provided Included]]="NO")),"0",H91*J91)</f>
        <v>0</v>
      </c>
    </row>
    <row r="92" spans="1:11" s="29" customFormat="1" ht="15" x14ac:dyDescent="0.2">
      <c r="A92" s="29">
        <f>'Period One'!A91</f>
        <v>0</v>
      </c>
      <c r="B92" s="52" t="s">
        <v>11</v>
      </c>
      <c r="C92" s="29">
        <f>Table272[[#This Row],[Essential Occupation]]</f>
        <v>0</v>
      </c>
      <c r="D92" s="43">
        <f t="shared" si="8"/>
        <v>44039</v>
      </c>
      <c r="E92" s="43">
        <f t="shared" si="8"/>
        <v>44052</v>
      </c>
      <c r="F92" s="53">
        <f>Table272[[#This Row],[Rate Type]]</f>
        <v>0</v>
      </c>
      <c r="G92" s="38">
        <f>'Period One'!J91</f>
        <v>0</v>
      </c>
      <c r="H92" s="103">
        <v>0</v>
      </c>
      <c r="I92" s="40">
        <f t="shared" si="6"/>
        <v>20</v>
      </c>
      <c r="J92" s="41" t="str">
        <f t="shared" si="7"/>
        <v>$4.00</v>
      </c>
      <c r="K92" s="44" t="str">
        <f>IF(OR(G92&gt;19.99,(Table2725[[#This Row],[Pay Stubs Provided Included]]="NO")),"0",H92*J92)</f>
        <v>0</v>
      </c>
    </row>
    <row r="93" spans="1:11" s="29" customFormat="1" ht="15" x14ac:dyDescent="0.2">
      <c r="A93" s="29">
        <f>'Period One'!A92</f>
        <v>0</v>
      </c>
      <c r="B93" s="52" t="s">
        <v>11</v>
      </c>
      <c r="C93" s="29">
        <f>Table272[[#This Row],[Essential Occupation]]</f>
        <v>0</v>
      </c>
      <c r="D93" s="43">
        <f t="shared" si="8"/>
        <v>44039</v>
      </c>
      <c r="E93" s="43">
        <f t="shared" si="8"/>
        <v>44052</v>
      </c>
      <c r="F93" s="53">
        <f>Table272[[#This Row],[Rate Type]]</f>
        <v>0</v>
      </c>
      <c r="G93" s="38">
        <f>'Period One'!J92</f>
        <v>0</v>
      </c>
      <c r="H93" s="103">
        <v>0</v>
      </c>
      <c r="I93" s="40">
        <f t="shared" si="6"/>
        <v>20</v>
      </c>
      <c r="J93" s="41" t="str">
        <f t="shared" si="7"/>
        <v>$4.00</v>
      </c>
      <c r="K93" s="44" t="str">
        <f>IF(OR(G93&gt;19.99,(Table2725[[#This Row],[Pay Stubs Provided Included]]="NO")),"0",H93*J93)</f>
        <v>0</v>
      </c>
    </row>
    <row r="94" spans="1:11" s="29" customFormat="1" ht="15" x14ac:dyDescent="0.2">
      <c r="A94" s="29">
        <f>'Period One'!A93</f>
        <v>0</v>
      </c>
      <c r="B94" s="52" t="s">
        <v>11</v>
      </c>
      <c r="C94" s="29">
        <f>Table272[[#This Row],[Essential Occupation]]</f>
        <v>0</v>
      </c>
      <c r="D94" s="43">
        <f t="shared" si="8"/>
        <v>44039</v>
      </c>
      <c r="E94" s="43">
        <f t="shared" si="8"/>
        <v>44052</v>
      </c>
      <c r="F94" s="53">
        <f>Table272[[#This Row],[Rate Type]]</f>
        <v>0</v>
      </c>
      <c r="G94" s="38">
        <f>'Period One'!J93</f>
        <v>0</v>
      </c>
      <c r="H94" s="103">
        <v>0</v>
      </c>
      <c r="I94" s="40">
        <f t="shared" si="6"/>
        <v>20</v>
      </c>
      <c r="J94" s="41" t="str">
        <f t="shared" si="7"/>
        <v>$4.00</v>
      </c>
      <c r="K94" s="44" t="str">
        <f>IF(OR(G94&gt;19.99,(Table2725[[#This Row],[Pay Stubs Provided Included]]="NO")),"0",H94*J94)</f>
        <v>0</v>
      </c>
    </row>
    <row r="95" spans="1:11" s="29" customFormat="1" ht="15" x14ac:dyDescent="0.2">
      <c r="A95" s="29">
        <f>'Period One'!A94</f>
        <v>0</v>
      </c>
      <c r="B95" s="52" t="s">
        <v>11</v>
      </c>
      <c r="C95" s="29">
        <f>Table272[[#This Row],[Essential Occupation]]</f>
        <v>0</v>
      </c>
      <c r="D95" s="43">
        <f t="shared" si="8"/>
        <v>44039</v>
      </c>
      <c r="E95" s="43">
        <f t="shared" si="8"/>
        <v>44052</v>
      </c>
      <c r="F95" s="53">
        <f>Table272[[#This Row],[Rate Type]]</f>
        <v>0</v>
      </c>
      <c r="G95" s="38">
        <f>'Period One'!J94</f>
        <v>0</v>
      </c>
      <c r="H95" s="103">
        <v>0</v>
      </c>
      <c r="I95" s="40">
        <f t="shared" si="6"/>
        <v>20</v>
      </c>
      <c r="J95" s="41" t="str">
        <f t="shared" si="7"/>
        <v>$4.00</v>
      </c>
      <c r="K95" s="44" t="str">
        <f>IF(OR(G95&gt;19.99,(Table2725[[#This Row],[Pay Stubs Provided Included]]="NO")),"0",H95*J95)</f>
        <v>0</v>
      </c>
    </row>
    <row r="96" spans="1:11" s="29" customFormat="1" ht="15" x14ac:dyDescent="0.2">
      <c r="A96" s="29">
        <f>'Period One'!A95</f>
        <v>0</v>
      </c>
      <c r="B96" s="52" t="s">
        <v>11</v>
      </c>
      <c r="C96" s="29">
        <f>Table272[[#This Row],[Essential Occupation]]</f>
        <v>0</v>
      </c>
      <c r="D96" s="43">
        <f t="shared" ref="D96:E111" si="9">D95</f>
        <v>44039</v>
      </c>
      <c r="E96" s="43">
        <f t="shared" si="9"/>
        <v>44052</v>
      </c>
      <c r="F96" s="53">
        <f>Table272[[#This Row],[Rate Type]]</f>
        <v>0</v>
      </c>
      <c r="G96" s="38">
        <f>'Period One'!J95</f>
        <v>0</v>
      </c>
      <c r="H96" s="103">
        <v>0</v>
      </c>
      <c r="I96" s="40">
        <f t="shared" si="6"/>
        <v>20</v>
      </c>
      <c r="J96" s="41" t="str">
        <f t="shared" si="7"/>
        <v>$4.00</v>
      </c>
      <c r="K96" s="44" t="str">
        <f>IF(OR(G96&gt;19.99,(Table2725[[#This Row],[Pay Stubs Provided Included]]="NO")),"0",H96*J96)</f>
        <v>0</v>
      </c>
    </row>
    <row r="97" spans="1:11" s="29" customFormat="1" ht="15" x14ac:dyDescent="0.2">
      <c r="A97" s="29">
        <f>'Period One'!A96</f>
        <v>0</v>
      </c>
      <c r="B97" s="52" t="s">
        <v>11</v>
      </c>
      <c r="C97" s="29">
        <f>Table272[[#This Row],[Essential Occupation]]</f>
        <v>0</v>
      </c>
      <c r="D97" s="43">
        <f t="shared" si="9"/>
        <v>44039</v>
      </c>
      <c r="E97" s="43">
        <f t="shared" si="9"/>
        <v>44052</v>
      </c>
      <c r="F97" s="53">
        <f>Table272[[#This Row],[Rate Type]]</f>
        <v>0</v>
      </c>
      <c r="G97" s="38">
        <f>'Period One'!J96</f>
        <v>0</v>
      </c>
      <c r="H97" s="103">
        <v>0</v>
      </c>
      <c r="I97" s="40">
        <f t="shared" si="6"/>
        <v>20</v>
      </c>
      <c r="J97" s="41" t="str">
        <f t="shared" si="7"/>
        <v>$4.00</v>
      </c>
      <c r="K97" s="44" t="str">
        <f>IF(OR(G97&gt;19.99,(Table2725[[#This Row],[Pay Stubs Provided Included]]="NO")),"0",H97*J97)</f>
        <v>0</v>
      </c>
    </row>
    <row r="98" spans="1:11" s="29" customFormat="1" ht="15" x14ac:dyDescent="0.2">
      <c r="A98" s="29">
        <f>'Period One'!A97</f>
        <v>0</v>
      </c>
      <c r="B98" s="52" t="s">
        <v>11</v>
      </c>
      <c r="C98" s="29">
        <f>Table272[[#This Row],[Essential Occupation]]</f>
        <v>0</v>
      </c>
      <c r="D98" s="43">
        <f t="shared" si="9"/>
        <v>44039</v>
      </c>
      <c r="E98" s="43">
        <f t="shared" si="9"/>
        <v>44052</v>
      </c>
      <c r="F98" s="53">
        <f>Table272[[#This Row],[Rate Type]]</f>
        <v>0</v>
      </c>
      <c r="G98" s="38">
        <f>'Period One'!J97</f>
        <v>0</v>
      </c>
      <c r="H98" s="103">
        <v>0</v>
      </c>
      <c r="I98" s="40">
        <f t="shared" si="6"/>
        <v>20</v>
      </c>
      <c r="J98" s="41" t="str">
        <f t="shared" si="7"/>
        <v>$4.00</v>
      </c>
      <c r="K98" s="44" t="str">
        <f>IF(OR(G98&gt;19.99,(Table2725[[#This Row],[Pay Stubs Provided Included]]="NO")),"0",H98*J98)</f>
        <v>0</v>
      </c>
    </row>
    <row r="99" spans="1:11" s="29" customFormat="1" ht="15" x14ac:dyDescent="0.2">
      <c r="A99" s="29">
        <f>'Period One'!A98</f>
        <v>0</v>
      </c>
      <c r="B99" s="52" t="s">
        <v>11</v>
      </c>
      <c r="C99" s="29">
        <f>Table272[[#This Row],[Essential Occupation]]</f>
        <v>0</v>
      </c>
      <c r="D99" s="43">
        <f t="shared" si="9"/>
        <v>44039</v>
      </c>
      <c r="E99" s="43">
        <f t="shared" si="9"/>
        <v>44052</v>
      </c>
      <c r="F99" s="53">
        <f>Table272[[#This Row],[Rate Type]]</f>
        <v>0</v>
      </c>
      <c r="G99" s="38">
        <f>'Period One'!J98</f>
        <v>0</v>
      </c>
      <c r="H99" s="103">
        <v>0</v>
      </c>
      <c r="I99" s="40">
        <f t="shared" si="6"/>
        <v>20</v>
      </c>
      <c r="J99" s="41" t="str">
        <f t="shared" si="7"/>
        <v>$4.00</v>
      </c>
      <c r="K99" s="44" t="str">
        <f>IF(OR(G99&gt;19.99,(Table2725[[#This Row],[Pay Stubs Provided Included]]="NO")),"0",H99*J99)</f>
        <v>0</v>
      </c>
    </row>
    <row r="100" spans="1:11" s="29" customFormat="1" ht="15" x14ac:dyDescent="0.2">
      <c r="A100" s="29">
        <f>'Period One'!A99</f>
        <v>0</v>
      </c>
      <c r="B100" s="52" t="s">
        <v>11</v>
      </c>
      <c r="C100" s="29">
        <f>Table272[[#This Row],[Essential Occupation]]</f>
        <v>0</v>
      </c>
      <c r="D100" s="43">
        <f t="shared" si="9"/>
        <v>44039</v>
      </c>
      <c r="E100" s="43">
        <f t="shared" si="9"/>
        <v>44052</v>
      </c>
      <c r="F100" s="53">
        <f>Table272[[#This Row],[Rate Type]]</f>
        <v>0</v>
      </c>
      <c r="G100" s="38">
        <f>'Period One'!J99</f>
        <v>0</v>
      </c>
      <c r="H100" s="103">
        <v>0</v>
      </c>
      <c r="I100" s="40">
        <f t="shared" si="6"/>
        <v>20</v>
      </c>
      <c r="J100" s="41" t="str">
        <f t="shared" si="7"/>
        <v>$4.00</v>
      </c>
      <c r="K100" s="44" t="str">
        <f>IF(OR(G100&gt;19.99,(Table2725[[#This Row],[Pay Stubs Provided Included]]="NO")),"0",H100*J100)</f>
        <v>0</v>
      </c>
    </row>
    <row r="101" spans="1:11" s="29" customFormat="1" ht="15" x14ac:dyDescent="0.2">
      <c r="A101" s="29">
        <f>'Period One'!A100</f>
        <v>0</v>
      </c>
      <c r="B101" s="52" t="s">
        <v>11</v>
      </c>
      <c r="C101" s="29">
        <f>Table272[[#This Row],[Essential Occupation]]</f>
        <v>0</v>
      </c>
      <c r="D101" s="43">
        <f t="shared" si="9"/>
        <v>44039</v>
      </c>
      <c r="E101" s="43">
        <f t="shared" si="9"/>
        <v>44052</v>
      </c>
      <c r="F101" s="53">
        <f>Table272[[#This Row],[Rate Type]]</f>
        <v>0</v>
      </c>
      <c r="G101" s="38">
        <f>'Period One'!J100</f>
        <v>0</v>
      </c>
      <c r="H101" s="103">
        <v>0</v>
      </c>
      <c r="I101" s="40">
        <f t="shared" si="6"/>
        <v>20</v>
      </c>
      <c r="J101" s="41" t="str">
        <f t="shared" si="7"/>
        <v>$4.00</v>
      </c>
      <c r="K101" s="44" t="str">
        <f>IF(OR(G101&gt;19.99,(Table2725[[#This Row],[Pay Stubs Provided Included]]="NO")),"0",H101*J101)</f>
        <v>0</v>
      </c>
    </row>
    <row r="102" spans="1:11" s="29" customFormat="1" ht="15" x14ac:dyDescent="0.2">
      <c r="A102" s="29">
        <f>'Period One'!A101</f>
        <v>0</v>
      </c>
      <c r="B102" s="52" t="s">
        <v>11</v>
      </c>
      <c r="C102" s="29">
        <f>Table272[[#This Row],[Essential Occupation]]</f>
        <v>0</v>
      </c>
      <c r="D102" s="43">
        <f t="shared" si="9"/>
        <v>44039</v>
      </c>
      <c r="E102" s="43">
        <f t="shared" si="9"/>
        <v>44052</v>
      </c>
      <c r="F102" s="53">
        <f>Table272[[#This Row],[Rate Type]]</f>
        <v>0</v>
      </c>
      <c r="G102" s="38">
        <f>'Period One'!J101</f>
        <v>0</v>
      </c>
      <c r="H102" s="103">
        <v>0</v>
      </c>
      <c r="I102" s="40">
        <f t="shared" si="6"/>
        <v>20</v>
      </c>
      <c r="J102" s="41" t="str">
        <f t="shared" si="7"/>
        <v>$4.00</v>
      </c>
      <c r="K102" s="44" t="str">
        <f>IF(OR(G102&gt;19.99,(Table2725[[#This Row],[Pay Stubs Provided Included]]="NO")),"0",H102*J102)</f>
        <v>0</v>
      </c>
    </row>
    <row r="103" spans="1:11" s="29" customFormat="1" ht="15" x14ac:dyDescent="0.2">
      <c r="A103" s="29">
        <f>'Period One'!A102</f>
        <v>0</v>
      </c>
      <c r="B103" s="52" t="s">
        <v>11</v>
      </c>
      <c r="C103" s="29">
        <f>Table272[[#This Row],[Essential Occupation]]</f>
        <v>0</v>
      </c>
      <c r="D103" s="43">
        <f t="shared" si="9"/>
        <v>44039</v>
      </c>
      <c r="E103" s="43">
        <f t="shared" si="9"/>
        <v>44052</v>
      </c>
      <c r="F103" s="53">
        <f>Table272[[#This Row],[Rate Type]]</f>
        <v>0</v>
      </c>
      <c r="G103" s="38">
        <f>'Period One'!J102</f>
        <v>0</v>
      </c>
      <c r="H103" s="103">
        <v>0</v>
      </c>
      <c r="I103" s="40">
        <f t="shared" si="6"/>
        <v>20</v>
      </c>
      <c r="J103" s="41" t="str">
        <f t="shared" si="7"/>
        <v>$4.00</v>
      </c>
      <c r="K103" s="44" t="str">
        <f>IF(OR(G103&gt;19.99,(Table2725[[#This Row],[Pay Stubs Provided Included]]="NO")),"0",H103*J103)</f>
        <v>0</v>
      </c>
    </row>
    <row r="104" spans="1:11" s="29" customFormat="1" ht="15" x14ac:dyDescent="0.2">
      <c r="A104" s="29">
        <f>'Period One'!A103</f>
        <v>0</v>
      </c>
      <c r="B104" s="52" t="s">
        <v>11</v>
      </c>
      <c r="C104" s="29">
        <f>Table272[[#This Row],[Essential Occupation]]</f>
        <v>0</v>
      </c>
      <c r="D104" s="43">
        <f t="shared" si="9"/>
        <v>44039</v>
      </c>
      <c r="E104" s="43">
        <f t="shared" si="9"/>
        <v>44052</v>
      </c>
      <c r="F104" s="53">
        <f>Table272[[#This Row],[Rate Type]]</f>
        <v>0</v>
      </c>
      <c r="G104" s="38">
        <f>'Period One'!J103</f>
        <v>0</v>
      </c>
      <c r="H104" s="103">
        <v>0</v>
      </c>
      <c r="I104" s="40">
        <f t="shared" si="6"/>
        <v>20</v>
      </c>
      <c r="J104" s="41" t="str">
        <f t="shared" si="7"/>
        <v>$4.00</v>
      </c>
      <c r="K104" s="44" t="str">
        <f>IF(OR(G104&gt;19.99,(Table2725[[#This Row],[Pay Stubs Provided Included]]="NO")),"0",H104*J104)</f>
        <v>0</v>
      </c>
    </row>
    <row r="105" spans="1:11" s="29" customFormat="1" ht="15" x14ac:dyDescent="0.2">
      <c r="A105" s="29">
        <f>'Period One'!A104</f>
        <v>0</v>
      </c>
      <c r="B105" s="52" t="s">
        <v>11</v>
      </c>
      <c r="C105" s="29">
        <f>Table272[[#This Row],[Essential Occupation]]</f>
        <v>0</v>
      </c>
      <c r="D105" s="43">
        <f t="shared" si="9"/>
        <v>44039</v>
      </c>
      <c r="E105" s="43">
        <f t="shared" si="9"/>
        <v>44052</v>
      </c>
      <c r="F105" s="53">
        <f>Table272[[#This Row],[Rate Type]]</f>
        <v>0</v>
      </c>
      <c r="G105" s="38">
        <f>'Period One'!J104</f>
        <v>0</v>
      </c>
      <c r="H105" s="103">
        <v>0</v>
      </c>
      <c r="I105" s="40">
        <f t="shared" si="6"/>
        <v>20</v>
      </c>
      <c r="J105" s="41" t="str">
        <f t="shared" si="7"/>
        <v>$4.00</v>
      </c>
      <c r="K105" s="44" t="str">
        <f>IF(OR(G105&gt;19.99,(Table2725[[#This Row],[Pay Stubs Provided Included]]="NO")),"0",H105*J105)</f>
        <v>0</v>
      </c>
    </row>
    <row r="106" spans="1:11" s="29" customFormat="1" ht="15" x14ac:dyDescent="0.2">
      <c r="A106" s="29">
        <f>'Period One'!A105</f>
        <v>0</v>
      </c>
      <c r="B106" s="52" t="s">
        <v>11</v>
      </c>
      <c r="C106" s="29">
        <f>Table272[[#This Row],[Essential Occupation]]</f>
        <v>0</v>
      </c>
      <c r="D106" s="43">
        <f t="shared" si="9"/>
        <v>44039</v>
      </c>
      <c r="E106" s="43">
        <f t="shared" si="9"/>
        <v>44052</v>
      </c>
      <c r="F106" s="53">
        <f>Table272[[#This Row],[Rate Type]]</f>
        <v>0</v>
      </c>
      <c r="G106" s="38">
        <f>'Period One'!J105</f>
        <v>0</v>
      </c>
      <c r="H106" s="103">
        <v>0</v>
      </c>
      <c r="I106" s="40">
        <f t="shared" si="6"/>
        <v>20</v>
      </c>
      <c r="J106" s="41" t="str">
        <f t="shared" si="7"/>
        <v>$4.00</v>
      </c>
      <c r="K106" s="44" t="str">
        <f>IF(OR(G106&gt;19.99,(Table2725[[#This Row],[Pay Stubs Provided Included]]="NO")),"0",H106*J106)</f>
        <v>0</v>
      </c>
    </row>
    <row r="107" spans="1:11" s="29" customFormat="1" ht="15" x14ac:dyDescent="0.2">
      <c r="A107" s="29">
        <f>'Period One'!A106</f>
        <v>0</v>
      </c>
      <c r="B107" s="52" t="s">
        <v>11</v>
      </c>
      <c r="C107" s="29">
        <f>Table272[[#This Row],[Essential Occupation]]</f>
        <v>0</v>
      </c>
      <c r="D107" s="43">
        <f t="shared" si="9"/>
        <v>44039</v>
      </c>
      <c r="E107" s="43">
        <f t="shared" si="9"/>
        <v>44052</v>
      </c>
      <c r="F107" s="53">
        <f>Table272[[#This Row],[Rate Type]]</f>
        <v>0</v>
      </c>
      <c r="G107" s="38">
        <f>'Period One'!J106</f>
        <v>0</v>
      </c>
      <c r="H107" s="103">
        <v>0</v>
      </c>
      <c r="I107" s="40">
        <f t="shared" si="6"/>
        <v>20</v>
      </c>
      <c r="J107" s="41" t="str">
        <f t="shared" si="7"/>
        <v>$4.00</v>
      </c>
      <c r="K107" s="44" t="str">
        <f>IF(OR(G107&gt;19.99,(Table2725[[#This Row],[Pay Stubs Provided Included]]="NO")),"0",H107*J107)</f>
        <v>0</v>
      </c>
    </row>
    <row r="108" spans="1:11" s="29" customFormat="1" ht="15" x14ac:dyDescent="0.2">
      <c r="A108" s="29">
        <f>'Period One'!A107</f>
        <v>0</v>
      </c>
      <c r="B108" s="52" t="s">
        <v>11</v>
      </c>
      <c r="C108" s="29">
        <f>Table272[[#This Row],[Essential Occupation]]</f>
        <v>0</v>
      </c>
      <c r="D108" s="43">
        <f t="shared" si="9"/>
        <v>44039</v>
      </c>
      <c r="E108" s="43">
        <f t="shared" si="9"/>
        <v>44052</v>
      </c>
      <c r="F108" s="53">
        <f>Table272[[#This Row],[Rate Type]]</f>
        <v>0</v>
      </c>
      <c r="G108" s="38">
        <f>'Period One'!J107</f>
        <v>0</v>
      </c>
      <c r="H108" s="103">
        <v>0</v>
      </c>
      <c r="I108" s="40">
        <f t="shared" si="6"/>
        <v>20</v>
      </c>
      <c r="J108" s="41" t="str">
        <f t="shared" si="7"/>
        <v>$4.00</v>
      </c>
      <c r="K108" s="44" t="str">
        <f>IF(OR(G108&gt;19.99,(Table2725[[#This Row],[Pay Stubs Provided Included]]="NO")),"0",H108*J108)</f>
        <v>0</v>
      </c>
    </row>
    <row r="109" spans="1:11" s="29" customFormat="1" ht="15" x14ac:dyDescent="0.2">
      <c r="A109" s="29">
        <f>'Period One'!A108</f>
        <v>0</v>
      </c>
      <c r="B109" s="52" t="s">
        <v>11</v>
      </c>
      <c r="C109" s="29">
        <f>Table272[[#This Row],[Essential Occupation]]</f>
        <v>0</v>
      </c>
      <c r="D109" s="43">
        <f t="shared" si="9"/>
        <v>44039</v>
      </c>
      <c r="E109" s="43">
        <f t="shared" si="9"/>
        <v>44052</v>
      </c>
      <c r="F109" s="53">
        <f>Table272[[#This Row],[Rate Type]]</f>
        <v>0</v>
      </c>
      <c r="G109" s="38">
        <f>'Period One'!J108</f>
        <v>0</v>
      </c>
      <c r="H109" s="103">
        <v>0</v>
      </c>
      <c r="I109" s="40">
        <f t="shared" si="6"/>
        <v>20</v>
      </c>
      <c r="J109" s="41" t="str">
        <f t="shared" si="7"/>
        <v>$4.00</v>
      </c>
      <c r="K109" s="44" t="str">
        <f>IF(OR(G109&gt;19.99,(Table2725[[#This Row],[Pay Stubs Provided Included]]="NO")),"0",H109*J109)</f>
        <v>0</v>
      </c>
    </row>
    <row r="110" spans="1:11" s="29" customFormat="1" ht="15" x14ac:dyDescent="0.2">
      <c r="A110" s="29">
        <f>'Period One'!A109</f>
        <v>0</v>
      </c>
      <c r="B110" s="52" t="s">
        <v>11</v>
      </c>
      <c r="C110" s="29">
        <f>Table272[[#This Row],[Essential Occupation]]</f>
        <v>0</v>
      </c>
      <c r="D110" s="43">
        <f t="shared" si="9"/>
        <v>44039</v>
      </c>
      <c r="E110" s="43">
        <f t="shared" si="9"/>
        <v>44052</v>
      </c>
      <c r="F110" s="53">
        <f>Table272[[#This Row],[Rate Type]]</f>
        <v>0</v>
      </c>
      <c r="G110" s="38">
        <f>'Period One'!J109</f>
        <v>0</v>
      </c>
      <c r="H110" s="103">
        <v>0</v>
      </c>
      <c r="I110" s="40">
        <f t="shared" si="6"/>
        <v>20</v>
      </c>
      <c r="J110" s="41" t="str">
        <f t="shared" si="7"/>
        <v>$4.00</v>
      </c>
      <c r="K110" s="44" t="str">
        <f>IF(OR(G110&gt;19.99,(Table2725[[#This Row],[Pay Stubs Provided Included]]="NO")),"0",H110*J110)</f>
        <v>0</v>
      </c>
    </row>
    <row r="111" spans="1:11" s="29" customFormat="1" ht="15" x14ac:dyDescent="0.2">
      <c r="A111" s="29">
        <f>'Period One'!A110</f>
        <v>0</v>
      </c>
      <c r="B111" s="52" t="s">
        <v>11</v>
      </c>
      <c r="C111" s="29">
        <f>Table272[[#This Row],[Essential Occupation]]</f>
        <v>0</v>
      </c>
      <c r="D111" s="43">
        <f t="shared" si="9"/>
        <v>44039</v>
      </c>
      <c r="E111" s="43">
        <f t="shared" si="9"/>
        <v>44052</v>
      </c>
      <c r="F111" s="53">
        <f>Table272[[#This Row],[Rate Type]]</f>
        <v>0</v>
      </c>
      <c r="G111" s="38">
        <f>'Period One'!J110</f>
        <v>0</v>
      </c>
      <c r="H111" s="103">
        <v>0</v>
      </c>
      <c r="I111" s="40">
        <f t="shared" si="6"/>
        <v>20</v>
      </c>
      <c r="J111" s="41" t="str">
        <f t="shared" si="7"/>
        <v>$4.00</v>
      </c>
      <c r="K111" s="44" t="str">
        <f>IF(OR(G111&gt;19.99,(Table2725[[#This Row],[Pay Stubs Provided Included]]="NO")),"0",H111*J111)</f>
        <v>0</v>
      </c>
    </row>
    <row r="112" spans="1:11" s="29" customFormat="1" ht="15" x14ac:dyDescent="0.2">
      <c r="A112" s="29">
        <f>'Period One'!A111</f>
        <v>0</v>
      </c>
      <c r="B112" s="52" t="s">
        <v>11</v>
      </c>
      <c r="C112" s="29">
        <f>Table272[[#This Row],[Essential Occupation]]</f>
        <v>0</v>
      </c>
      <c r="D112" s="43">
        <f t="shared" ref="D112:E113" si="10">D111</f>
        <v>44039</v>
      </c>
      <c r="E112" s="43">
        <f t="shared" si="10"/>
        <v>44052</v>
      </c>
      <c r="F112" s="53">
        <f>Table272[[#This Row],[Rate Type]]</f>
        <v>0</v>
      </c>
      <c r="G112" s="38">
        <f>'Period One'!J111</f>
        <v>0</v>
      </c>
      <c r="H112" s="103">
        <v>0</v>
      </c>
      <c r="I112" s="40">
        <f t="shared" si="6"/>
        <v>20</v>
      </c>
      <c r="J112" s="41" t="str">
        <f t="shared" si="7"/>
        <v>$4.00</v>
      </c>
      <c r="K112" s="44" t="str">
        <f>IF(OR(G112&gt;19.99,(Table2725[[#This Row],[Pay Stubs Provided Included]]="NO")),"0",H112*J112)</f>
        <v>0</v>
      </c>
    </row>
    <row r="113" spans="1:11" s="29" customFormat="1" ht="15" x14ac:dyDescent="0.2">
      <c r="A113" s="29">
        <f>'Period One'!A112</f>
        <v>0</v>
      </c>
      <c r="B113" s="52" t="s">
        <v>11</v>
      </c>
      <c r="C113" s="29">
        <f>Table272[[#This Row],[Essential Occupation]]</f>
        <v>0</v>
      </c>
      <c r="D113" s="43">
        <f t="shared" si="10"/>
        <v>44039</v>
      </c>
      <c r="E113" s="43">
        <f t="shared" si="10"/>
        <v>44052</v>
      </c>
      <c r="F113" s="53">
        <f>Table272[[#This Row],[Rate Type]]</f>
        <v>0</v>
      </c>
      <c r="G113" s="38">
        <f>'Period One'!J112</f>
        <v>0</v>
      </c>
      <c r="H113" s="103">
        <v>0</v>
      </c>
      <c r="I113" s="40">
        <f t="shared" si="6"/>
        <v>20</v>
      </c>
      <c r="J113" s="41" t="str">
        <f t="shared" si="7"/>
        <v>$4.00</v>
      </c>
      <c r="K113" s="44" t="str">
        <f>IF(OR(G113&gt;19.99,(Table2725[[#This Row],[Pay Stubs Provided Included]]="NO")),"0",H113*J113)</f>
        <v>0</v>
      </c>
    </row>
    <row r="114" spans="1:11" ht="20.25" x14ac:dyDescent="0.3">
      <c r="H114" s="199" t="s">
        <v>17</v>
      </c>
      <c r="I114" s="199"/>
      <c r="J114" s="199"/>
      <c r="K114" s="5">
        <f>SUM(K14:K113)</f>
        <v>0</v>
      </c>
    </row>
  </sheetData>
  <sheetProtection password="CE28" sheet="1" selectLockedCells="1" autoFilter="0"/>
  <mergeCells count="7">
    <mergeCell ref="A2:B2"/>
    <mergeCell ref="A1:K1"/>
    <mergeCell ref="H114:J114"/>
    <mergeCell ref="A6:B6"/>
    <mergeCell ref="A8:B8"/>
    <mergeCell ref="A10:B10"/>
    <mergeCell ref="B3:K3"/>
  </mergeCells>
  <conditionalFormatting sqref="B14:B113">
    <cfRule type="cellIs" dxfId="177" priority="1" operator="equal">
      <formula>"YES"</formula>
    </cfRule>
    <cfRule type="cellIs" dxfId="176" priority="2" operator="equal">
      <formula>"NO"</formula>
    </cfRule>
  </conditionalFormatting>
  <conditionalFormatting sqref="G14:G113">
    <cfRule type="cellIs" dxfId="175" priority="7" operator="greaterThan">
      <formula>19.99</formula>
    </cfRule>
    <cfRule type="cellIs" dxfId="174" priority="8" operator="greaterThan">
      <formula>20</formula>
    </cfRule>
  </conditionalFormatting>
  <conditionalFormatting sqref="I14:I113">
    <cfRule type="cellIs" dxfId="173" priority="5" operator="lessThan">
      <formula>0</formula>
    </cfRule>
    <cfRule type="cellIs" dxfId="172" priority="6" operator="greaterThan">
      <formula>4.01</formula>
    </cfRule>
  </conditionalFormatting>
  <conditionalFormatting sqref="C6:C10">
    <cfRule type="cellIs" dxfId="171" priority="3" operator="equal">
      <formula>"NO"</formula>
    </cfRule>
    <cfRule type="cellIs" dxfId="170" priority="4" operator="equal">
      <formula>"YES"</formula>
    </cfRule>
  </conditionalFormatting>
  <hyperlinks>
    <hyperlink ref="A8:B8" r:id="rId1" display="Active/In Compliance with Corporate Affairs "/>
  </hyperlinks>
  <pageMargins left="0.7" right="0.7" top="0.75" bottom="0.75" header="0.3" footer="0.3"/>
  <pageSetup paperSize="5" scale="76" fitToHeight="0" orientation="landscape" r:id="rId2"/>
  <headerFooter>
    <oddHeader>&amp;A</oddHead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LIST!$B$1:$B$55</xm:f>
          </x14:formula1>
          <xm:sqref>B118:B124 C114:C117</xm:sqref>
        </x14:dataValidation>
        <x14:dataValidation type="list" allowBlank="1" showInputMessage="1" showErrorMessage="1">
          <x14:formula1>
            <xm:f>LIST!$D$1:$D$2</xm:f>
          </x14:formula1>
          <xm:sqref>C6 C8 C10 B14:B113</xm:sqref>
        </x14:dataValidation>
        <x14:dataValidation type="list" allowBlank="1" showInputMessage="1" showErrorMessage="1">
          <x14:formula1>
            <xm:f>LIST!$C$28:$C$29</xm:f>
          </x14:formula1>
          <xm:sqref>C2</xm:sqref>
        </x14:dataValidation>
        <x14:dataValidation type="list" allowBlank="1" showInputMessage="1" showErrorMessage="1">
          <x14:formula1>
            <xm:f>LIST!$E$28:$E$29</xm:f>
          </x14:formula1>
          <xm:sqref>F14:F113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LIST</vt:lpstr>
      <vt:lpstr>Employee Summary</vt:lpstr>
      <vt:lpstr>Payment Summary</vt:lpstr>
      <vt:lpstr>Advance Period 1</vt:lpstr>
      <vt:lpstr>Advance Period 2</vt:lpstr>
      <vt:lpstr>Period One</vt:lpstr>
      <vt:lpstr>Period Two</vt:lpstr>
      <vt:lpstr>Period Three</vt:lpstr>
      <vt:lpstr>Period Four</vt:lpstr>
      <vt:lpstr>Period Five</vt:lpstr>
      <vt:lpstr>Period Six</vt:lpstr>
      <vt:lpstr>Period Seven</vt:lpstr>
      <vt:lpstr>Period 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Shirley.Ng</dc:creator>
  <cp:lastModifiedBy>Shirley.Ng</cp:lastModifiedBy>
  <cp:lastPrinted>2020-06-11T20:35:13Z</cp:lastPrinted>
  <dcterms:created xsi:type="dcterms:W3CDTF">2020-05-28T17:22:38Z</dcterms:created>
  <dcterms:modified xsi:type="dcterms:W3CDTF">2020-06-30T20:22:51Z</dcterms:modified>
</cp:coreProperties>
</file>